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'Arkusz1'!$A$1:$AE$198</definedName>
  </definedNames>
  <calcPr fullCalcOnLoad="1"/>
</workbook>
</file>

<file path=xl/sharedStrings.xml><?xml version="1.0" encoding="utf-8"?>
<sst xmlns="http://schemas.openxmlformats.org/spreadsheetml/2006/main" count="318" uniqueCount="113">
  <si>
    <t>Zestawienie wydatków jednostek pomocniczych w ramach funduszu sołeckiego na rok 2015</t>
  </si>
  <si>
    <t xml:space="preserve">Przed zmianą </t>
  </si>
  <si>
    <t>Lp.</t>
  </si>
  <si>
    <t>Sołectwo</t>
  </si>
  <si>
    <t>Nazwa przedsięwzięcia              / Rozdział / Paragraf</t>
  </si>
  <si>
    <t xml:space="preserve">Razem </t>
  </si>
  <si>
    <t>Razem sołectwo</t>
  </si>
  <si>
    <t>różnica</t>
  </si>
  <si>
    <t>sołectwo</t>
  </si>
  <si>
    <t>1.</t>
  </si>
  <si>
    <t>Adamów</t>
  </si>
  <si>
    <t xml:space="preserve">Utwardzenie tłuczniem drogi gminnej w miejscowości Kolonia Adamów (działka nr 79) </t>
  </si>
  <si>
    <t>Remont trybun przy boisku</t>
  </si>
  <si>
    <t>2.</t>
  </si>
  <si>
    <t>Barbarka</t>
  </si>
  <si>
    <t>Utwardzenie dalszego odcinka drogi gminnej Barbarka-Myślibórz</t>
  </si>
  <si>
    <t xml:space="preserve">Doposażenie świetlicy wiejskiej </t>
  </si>
  <si>
    <t>Spotkanie integracyjne społeczeństwa</t>
  </si>
  <si>
    <t>3.</t>
  </si>
  <si>
    <t>Bobrowo</t>
  </si>
  <si>
    <t>Remont przepustu na drodze gminnej nr 52</t>
  </si>
  <si>
    <t>Utwardzenie nawierzchni przy wiacie przystankowej kostką brukową i montaż barierki ochronnej</t>
  </si>
  <si>
    <t>Organizacja imprez kulturalno-sportowych dla mieszkańców sołectwa</t>
  </si>
  <si>
    <t>Brzeźniak</t>
  </si>
  <si>
    <t>Założenie centralnego ogrzewania w świetlicy wiejskiej</t>
  </si>
  <si>
    <t>Organizacja imprez dla dzieci (Dz.Dziecka, Choinka)</t>
  </si>
  <si>
    <t>Wykonanie wiaty przystankowej dla dzieci dojeźdżających do szkoły</t>
  </si>
  <si>
    <t>5.</t>
  </si>
  <si>
    <t>Chrusty</t>
  </si>
  <si>
    <t>Utwardzenie tłuczniem drogi gruntowej nr 84 od skrzyżowania w kierunku Wilcznej</t>
  </si>
  <si>
    <t>6.</t>
  </si>
  <si>
    <t>Głodowo</t>
  </si>
  <si>
    <t>Wysypanie i utwardzenie części drogi powiatowej nr 3231P</t>
  </si>
  <si>
    <t>7.</t>
  </si>
  <si>
    <t>Golina-Kolonia</t>
  </si>
  <si>
    <t>Oświetlenie drogowe solarne</t>
  </si>
  <si>
    <t>Zakup materiałów wraz z wykonaniem oświetlenia drogowego</t>
  </si>
  <si>
    <t>Organizacja imprezy sportowo-kulturalnej</t>
  </si>
  <si>
    <t>Zakup materiałów na zorganizowanie miejsca spotkań dla mieszkańców (ławki i stoły z drewna)</t>
  </si>
  <si>
    <t>8.</t>
  </si>
  <si>
    <t>Kawnice</t>
  </si>
  <si>
    <t>Utwardzenie drogi na Kolonia Kawnice odcinek 400m</t>
  </si>
  <si>
    <t>Cele integracyjne mieszkańców wsi</t>
  </si>
  <si>
    <t>9.</t>
  </si>
  <si>
    <t>Kolno</t>
  </si>
  <si>
    <t>Zakup kruszywa gruzowego i utwardzenie dróg</t>
  </si>
  <si>
    <t>Organizacja Dnia Dziecka</t>
  </si>
  <si>
    <t>Organizacja imprezy kulturalno-sportowej dla nieszkańców sołectwa</t>
  </si>
  <si>
    <t>10.</t>
  </si>
  <si>
    <t>Kraśnica</t>
  </si>
  <si>
    <t>Budowa dróg - utwardzanie tłuczniem dróg gminnych (nr 146, 159/30, 159/26, 267, 22)</t>
  </si>
  <si>
    <t>Zakup i zabudowa wiaty przystankowej</t>
  </si>
  <si>
    <t>Fundusz reprezentacyjny - organizacja imprez integracyjnych dla dzieci i młodzieży</t>
  </si>
  <si>
    <t xml:space="preserve">Modernizacja kuchni w świetlicy wiejskiej </t>
  </si>
  <si>
    <t>11.</t>
  </si>
  <si>
    <t>Lubiecz</t>
  </si>
  <si>
    <t>Ogrodzenie boiska etap III</t>
  </si>
  <si>
    <t>Doposażenie placu zabaw</t>
  </si>
  <si>
    <t>Budowa altanki ogrodowej (w parku)</t>
  </si>
  <si>
    <t>12.</t>
  </si>
  <si>
    <t>Myślibórz</t>
  </si>
  <si>
    <t>Wykonanie stołu i ławek na skwerek nad jeziorem</t>
  </si>
  <si>
    <t>Wykonanie gablot informacyjno - ogłoszeniowych - 2szt.</t>
  </si>
  <si>
    <t>Organizacja imprezy sportowo-kulturalnej dla mieszkańców sołectwa</t>
  </si>
  <si>
    <t>13.</t>
  </si>
  <si>
    <t>Przyjma</t>
  </si>
  <si>
    <t>Naprawa dróg gminnych na terenie sołectwa Przyjma</t>
  </si>
  <si>
    <t>Zakup i montaż drzwi do garażu OSP</t>
  </si>
  <si>
    <t>Organizowanie oraz wspomaganie imprez integracyjnych na terenie sołectwa Przyjma</t>
  </si>
  <si>
    <t>14.</t>
  </si>
  <si>
    <t>Radolina</t>
  </si>
  <si>
    <t>Doposażenie jednostki OSP Radolina w sprzęt bojowy</t>
  </si>
  <si>
    <t>Zakup i montaż progu zwalniającego na drodze przez naszą miejscowość</t>
  </si>
  <si>
    <t>Zakup i wymiana okien w sali i magazynku świetlicy wiejskiej w Radolinie</t>
  </si>
  <si>
    <t>Remont i naprawa kuchni węglowej</t>
  </si>
  <si>
    <t>Zakup grzejników centralnego ogrzewania do świetlicy wiejskiej</t>
  </si>
  <si>
    <t>Zakup krzewów i kwiatów ozdobnych do parku</t>
  </si>
  <si>
    <t>15.</t>
  </si>
  <si>
    <t>Rosocha</t>
  </si>
  <si>
    <t>Zakup aparatury nagłaśniającej i namiotu na potrzeby świetlicy wiejskiej</t>
  </si>
  <si>
    <t>Zakup i założenie lamp oświetleniowych na terenie sołectwa Rosocha i Rosocha Kolonia</t>
  </si>
  <si>
    <t>Organizacja festynu z okazji Dnia Dziecka</t>
  </si>
  <si>
    <t>16.</t>
  </si>
  <si>
    <t>Sługocinek</t>
  </si>
  <si>
    <t>Naprawa dróg nr 74 i 75</t>
  </si>
  <si>
    <t>Zakup rur, montaż i wykop pod przepusty</t>
  </si>
  <si>
    <t>Zakup wiat przystankowych dla dzieci dojeżdżających do SP w Radolinie i do Gimnazjum w Golinie</t>
  </si>
  <si>
    <t>Środki na spotkanie integracyjne dla dzieci i młodzieży</t>
  </si>
  <si>
    <t>17.</t>
  </si>
  <si>
    <t>Spławie</t>
  </si>
  <si>
    <t>Zakup wraz z dostawą i montażem urządzeń na wyposażenie placu rekreacyjno-sportowego (dla dzieci i dorosłych)</t>
  </si>
  <si>
    <t xml:space="preserve">Zakup i transport tłucznia na poprawę stanu dróg </t>
  </si>
  <si>
    <t>Zakup wyposażenia świetlicy wiejskiej (regały, sztućce)</t>
  </si>
  <si>
    <t>Utwardzenie dróg gminnych sołectwa</t>
  </si>
  <si>
    <t>Zakup odzieży ochronnej dla jednostki OSP w Spławiu</t>
  </si>
  <si>
    <t>Organizacja 2 imprez kulturalno-sportowych</t>
  </si>
  <si>
    <t>18.</t>
  </si>
  <si>
    <t>Węglew</t>
  </si>
  <si>
    <t>Wykonanie tablic informacyjnych z nazwami ulic i numeracją posesji</t>
  </si>
  <si>
    <t>Doposażenie świetlicy wiejskiej</t>
  </si>
  <si>
    <t>Razem rozdział / paragraf</t>
  </si>
  <si>
    <t>brakuje</t>
  </si>
  <si>
    <t>Zmiana</t>
  </si>
  <si>
    <t>Wysypanie i utwardzenie drogi gminnej nr 171/1</t>
  </si>
  <si>
    <t>Po zmianie</t>
  </si>
  <si>
    <t>Nazwa przedsięwzięcia</t>
  </si>
  <si>
    <t>Rozdział</t>
  </si>
  <si>
    <t>Paragraf</t>
  </si>
  <si>
    <t>Organizacja imprez sporotow-kulturalnych dla miszkańców sołectwa</t>
  </si>
  <si>
    <t>zakup kosiarki na potrzeby utrzymania terenu przy świetlicy wiejskiej</t>
  </si>
  <si>
    <t>Naprawa nagłośnienia stanowiącego wyposażenie świetlicy wiejskiej</t>
  </si>
  <si>
    <t>Zakup ławek i stołów na potrzeby organizowanych spotkań dla mieszkańców sołectwa</t>
  </si>
  <si>
    <t>Załącznik nr 4 do Zarządzenia Burmistrza Goliny Nr 49 / 2015 z dnia 30 września 2015 roku, zmieniający załącznik Nr 7 do Uchwały Rady Miejskiej w Golinie Nr IV / 12 / 2015 z dnia 30 stycznia 2015.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</si>
</sst>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&quot;    &quot;;&quot;-&quot;#,##0&quot;    &quot;;&quot; -    &quot;;&quot; &quot;@&quot; &quot;"/>
  </numFmts>
  <fonts count="51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zcionka tekstu podstawowego"/>
      <family val="0"/>
    </font>
    <font>
      <sz val="8"/>
      <color rgb="FF000000"/>
      <name val="Czcionka tekstu podstawowego"/>
      <family val="0"/>
    </font>
    <font>
      <sz val="8"/>
      <color rgb="FF000000"/>
      <name val="Arial"/>
      <family val="2"/>
    </font>
    <font>
      <sz val="10"/>
      <color rgb="FF000000"/>
      <name val="Czcionka tekstu podstawowego"/>
      <family val="0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7"/>
      <color rgb="FF000000"/>
      <name val="Arial"/>
      <family val="2"/>
    </font>
    <font>
      <b/>
      <sz val="12"/>
      <color rgb="FF00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/>
      <right style="thin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thin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43" fillId="33" borderId="13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16" xfId="0" applyFont="1" applyBorder="1" applyAlignment="1">
      <alignment wrapText="1"/>
    </xf>
    <xf numFmtId="4" fontId="44" fillId="0" borderId="13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5" fillId="0" borderId="17" xfId="0" applyNumberFormat="1" applyFont="1" applyBorder="1" applyAlignment="1">
      <alignment vertical="center"/>
    </xf>
    <xf numFmtId="0" fontId="44" fillId="0" borderId="18" xfId="0" applyFont="1" applyBorder="1" applyAlignment="1">
      <alignment wrapText="1"/>
    </xf>
    <xf numFmtId="4" fontId="44" fillId="0" borderId="19" xfId="0" applyNumberFormat="1" applyFont="1" applyBorder="1" applyAlignment="1">
      <alignment/>
    </xf>
    <xf numFmtId="4" fontId="44" fillId="0" borderId="20" xfId="0" applyNumberFormat="1" applyFont="1" applyBorder="1" applyAlignment="1">
      <alignment/>
    </xf>
    <xf numFmtId="4" fontId="43" fillId="0" borderId="21" xfId="0" applyNumberFormat="1" applyFont="1" applyBorder="1" applyAlignment="1">
      <alignment/>
    </xf>
    <xf numFmtId="0" fontId="45" fillId="0" borderId="22" xfId="0" applyFont="1" applyBorder="1" applyAlignment="1">
      <alignment vertical="center"/>
    </xf>
    <xf numFmtId="0" fontId="45" fillId="0" borderId="16" xfId="0" applyFont="1" applyBorder="1" applyAlignment="1">
      <alignment wrapText="1"/>
    </xf>
    <xf numFmtId="4" fontId="45" fillId="0" borderId="13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0" fontId="45" fillId="0" borderId="23" xfId="0" applyFont="1" applyBorder="1" applyAlignment="1">
      <alignment wrapText="1"/>
    </xf>
    <xf numFmtId="4" fontId="45" fillId="0" borderId="24" xfId="0" applyNumberFormat="1" applyFont="1" applyBorder="1" applyAlignment="1">
      <alignment/>
    </xf>
    <xf numFmtId="4" fontId="45" fillId="0" borderId="25" xfId="0" applyNumberFormat="1" applyFont="1" applyBorder="1" applyAlignment="1">
      <alignment/>
    </xf>
    <xf numFmtId="4" fontId="45" fillId="0" borderId="26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0" fontId="45" fillId="0" borderId="18" xfId="0" applyFont="1" applyBorder="1" applyAlignment="1">
      <alignment wrapText="1"/>
    </xf>
    <xf numFmtId="4" fontId="45" fillId="0" borderId="19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4" fontId="45" fillId="33" borderId="27" xfId="0" applyNumberFormat="1" applyFont="1" applyFill="1" applyBorder="1" applyAlignment="1">
      <alignment/>
    </xf>
    <xf numFmtId="4" fontId="45" fillId="0" borderId="28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4" fontId="43" fillId="0" borderId="29" xfId="0" applyNumberFormat="1" applyFont="1" applyBorder="1" applyAlignment="1">
      <alignment/>
    </xf>
    <xf numFmtId="0" fontId="45" fillId="0" borderId="30" xfId="0" applyFont="1" applyBorder="1" applyAlignment="1">
      <alignment wrapText="1"/>
    </xf>
    <xf numFmtId="4" fontId="45" fillId="33" borderId="31" xfId="0" applyNumberFormat="1" applyFont="1" applyFill="1" applyBorder="1" applyAlignment="1">
      <alignment/>
    </xf>
    <xf numFmtId="4" fontId="45" fillId="33" borderId="32" xfId="0" applyNumberFormat="1" applyFont="1" applyFill="1" applyBorder="1" applyAlignment="1">
      <alignment/>
    </xf>
    <xf numFmtId="4" fontId="45" fillId="0" borderId="32" xfId="0" applyNumberFormat="1" applyFont="1" applyBorder="1" applyAlignment="1">
      <alignment/>
    </xf>
    <xf numFmtId="0" fontId="45" fillId="0" borderId="33" xfId="0" applyFont="1" applyBorder="1" applyAlignment="1">
      <alignment wrapText="1"/>
    </xf>
    <xf numFmtId="4" fontId="45" fillId="33" borderId="34" xfId="0" applyNumberFormat="1" applyFont="1" applyFill="1" applyBorder="1" applyAlignment="1">
      <alignment/>
    </xf>
    <xf numFmtId="4" fontId="45" fillId="0" borderId="35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5" fillId="0" borderId="39" xfId="0" applyFont="1" applyBorder="1" applyAlignment="1">
      <alignment wrapText="1"/>
    </xf>
    <xf numFmtId="4" fontId="45" fillId="0" borderId="34" xfId="0" applyNumberFormat="1" applyFont="1" applyBorder="1" applyAlignment="1">
      <alignment/>
    </xf>
    <xf numFmtId="4" fontId="43" fillId="0" borderId="36" xfId="0" applyNumberFormat="1" applyFont="1" applyBorder="1" applyAlignment="1">
      <alignment/>
    </xf>
    <xf numFmtId="4" fontId="45" fillId="0" borderId="37" xfId="0" applyNumberFormat="1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4" fontId="45" fillId="33" borderId="41" xfId="0" applyNumberFormat="1" applyFont="1" applyFill="1" applyBorder="1" applyAlignment="1">
      <alignment wrapText="1"/>
    </xf>
    <xf numFmtId="4" fontId="45" fillId="0" borderId="42" xfId="0" applyNumberFormat="1" applyFont="1" applyBorder="1" applyAlignment="1">
      <alignment/>
    </xf>
    <xf numFmtId="4" fontId="45" fillId="0" borderId="43" xfId="0" applyNumberFormat="1" applyFont="1" applyBorder="1" applyAlignment="1">
      <alignment/>
    </xf>
    <xf numFmtId="4" fontId="45" fillId="0" borderId="44" xfId="0" applyNumberFormat="1" applyFont="1" applyBorder="1" applyAlignment="1">
      <alignment/>
    </xf>
    <xf numFmtId="4" fontId="43" fillId="0" borderId="44" xfId="0" applyNumberFormat="1" applyFont="1" applyBorder="1" applyAlignment="1">
      <alignment/>
    </xf>
    <xf numFmtId="0" fontId="0" fillId="0" borderId="45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5" fillId="0" borderId="46" xfId="0" applyFont="1" applyBorder="1" applyAlignment="1">
      <alignment vertical="center" wrapText="1"/>
    </xf>
    <xf numFmtId="4" fontId="45" fillId="0" borderId="33" xfId="0" applyNumberFormat="1" applyFont="1" applyBorder="1" applyAlignment="1">
      <alignment wrapText="1"/>
    </xf>
    <xf numFmtId="4" fontId="43" fillId="0" borderId="17" xfId="0" applyNumberFormat="1" applyFont="1" applyBorder="1" applyAlignment="1">
      <alignment vertical="center"/>
    </xf>
    <xf numFmtId="4" fontId="0" fillId="0" borderId="47" xfId="0" applyNumberFormat="1" applyBorder="1" applyAlignment="1">
      <alignment vertical="center"/>
    </xf>
    <xf numFmtId="4" fontId="45" fillId="0" borderId="16" xfId="0" applyNumberFormat="1" applyFont="1" applyBorder="1" applyAlignment="1">
      <alignment wrapText="1"/>
    </xf>
    <xf numFmtId="4" fontId="45" fillId="33" borderId="23" xfId="0" applyNumberFormat="1" applyFont="1" applyFill="1" applyBorder="1" applyAlignment="1">
      <alignment wrapText="1"/>
    </xf>
    <xf numFmtId="4" fontId="43" fillId="0" borderId="48" xfId="0" applyNumberFormat="1" applyFont="1" applyBorder="1" applyAlignment="1">
      <alignment/>
    </xf>
    <xf numFmtId="4" fontId="45" fillId="0" borderId="23" xfId="0" applyNumberFormat="1" applyFont="1" applyBorder="1" applyAlignment="1">
      <alignment wrapText="1"/>
    </xf>
    <xf numFmtId="4" fontId="45" fillId="0" borderId="18" xfId="0" applyNumberFormat="1" applyFont="1" applyBorder="1" applyAlignment="1">
      <alignment wrapText="1"/>
    </xf>
    <xf numFmtId="4" fontId="43" fillId="0" borderId="26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49" xfId="0" applyNumberFormat="1" applyFont="1" applyBorder="1" applyAlignment="1">
      <alignment/>
    </xf>
    <xf numFmtId="4" fontId="45" fillId="0" borderId="39" xfId="0" applyNumberFormat="1" applyFont="1" applyBorder="1" applyAlignment="1">
      <alignment wrapText="1"/>
    </xf>
    <xf numFmtId="4" fontId="45" fillId="0" borderId="50" xfId="0" applyNumberFormat="1" applyFont="1" applyBorder="1" applyAlignment="1">
      <alignment/>
    </xf>
    <xf numFmtId="4" fontId="45" fillId="0" borderId="51" xfId="0" applyNumberFormat="1" applyFont="1" applyBorder="1" applyAlignment="1">
      <alignment/>
    </xf>
    <xf numFmtId="4" fontId="45" fillId="0" borderId="39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3" fillId="0" borderId="52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5" fillId="0" borderId="53" xfId="0" applyNumberFormat="1" applyFont="1" applyBorder="1" applyAlignment="1">
      <alignment/>
    </xf>
    <xf numFmtId="4" fontId="45" fillId="0" borderId="52" xfId="0" applyNumberFormat="1" applyFont="1" applyBorder="1" applyAlignment="1">
      <alignment wrapText="1"/>
    </xf>
    <xf numFmtId="4" fontId="45" fillId="0" borderId="27" xfId="0" applyNumberFormat="1" applyFont="1" applyBorder="1" applyAlignment="1">
      <alignment/>
    </xf>
    <xf numFmtId="4" fontId="45" fillId="0" borderId="30" xfId="0" applyNumberFormat="1" applyFont="1" applyBorder="1" applyAlignment="1">
      <alignment wrapText="1"/>
    </xf>
    <xf numFmtId="4" fontId="45" fillId="0" borderId="31" xfId="0" applyNumberFormat="1" applyFont="1" applyBorder="1" applyAlignment="1">
      <alignment/>
    </xf>
    <xf numFmtId="4" fontId="45" fillId="0" borderId="48" xfId="0" applyNumberFormat="1" applyFont="1" applyBorder="1" applyAlignment="1">
      <alignment/>
    </xf>
    <xf numFmtId="4" fontId="45" fillId="0" borderId="54" xfId="0" applyNumberFormat="1" applyFont="1" applyBorder="1" applyAlignment="1">
      <alignment wrapText="1"/>
    </xf>
    <xf numFmtId="4" fontId="45" fillId="0" borderId="55" xfId="0" applyNumberFormat="1" applyFont="1" applyBorder="1" applyAlignment="1">
      <alignment/>
    </xf>
    <xf numFmtId="4" fontId="45" fillId="0" borderId="56" xfId="0" applyNumberFormat="1" applyFont="1" applyBorder="1" applyAlignment="1">
      <alignment/>
    </xf>
    <xf numFmtId="4" fontId="45" fillId="0" borderId="57" xfId="0" applyNumberFormat="1" applyFont="1" applyBorder="1" applyAlignment="1">
      <alignment/>
    </xf>
    <xf numFmtId="4" fontId="43" fillId="0" borderId="30" xfId="0" applyNumberFormat="1" applyFont="1" applyBorder="1" applyAlignment="1">
      <alignment/>
    </xf>
    <xf numFmtId="4" fontId="45" fillId="0" borderId="58" xfId="0" applyNumberFormat="1" applyFont="1" applyBorder="1" applyAlignment="1">
      <alignment/>
    </xf>
    <xf numFmtId="4" fontId="45" fillId="33" borderId="52" xfId="0" applyNumberFormat="1" applyFont="1" applyFill="1" applyBorder="1" applyAlignment="1">
      <alignment wrapText="1"/>
    </xf>
    <xf numFmtId="4" fontId="45" fillId="33" borderId="39" xfId="0" applyNumberFormat="1" applyFont="1" applyFill="1" applyBorder="1" applyAlignment="1">
      <alignment wrapText="1"/>
    </xf>
    <xf numFmtId="4" fontId="45" fillId="33" borderId="16" xfId="0" applyNumberFormat="1" applyFont="1" applyFill="1" applyBorder="1" applyAlignment="1">
      <alignment wrapText="1"/>
    </xf>
    <xf numFmtId="4" fontId="45" fillId="0" borderId="13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27" xfId="0" applyNumberFormat="1" applyFont="1" applyBorder="1" applyAlignment="1">
      <alignment/>
    </xf>
    <xf numFmtId="4" fontId="45" fillId="0" borderId="28" xfId="0" applyNumberFormat="1" applyFont="1" applyBorder="1" applyAlignment="1">
      <alignment/>
    </xf>
    <xf numFmtId="4" fontId="45" fillId="0" borderId="29" xfId="0" applyNumberFormat="1" applyFont="1" applyBorder="1" applyAlignment="1">
      <alignment/>
    </xf>
    <xf numFmtId="4" fontId="45" fillId="33" borderId="30" xfId="0" applyNumberFormat="1" applyFont="1" applyFill="1" applyBorder="1" applyAlignment="1">
      <alignment wrapText="1"/>
    </xf>
    <xf numFmtId="4" fontId="45" fillId="0" borderId="31" xfId="0" applyNumberFormat="1" applyFont="1" applyBorder="1" applyAlignment="1">
      <alignment/>
    </xf>
    <xf numFmtId="4" fontId="45" fillId="0" borderId="32" xfId="0" applyNumberFormat="1" applyFont="1" applyBorder="1" applyAlignment="1">
      <alignment/>
    </xf>
    <xf numFmtId="4" fontId="45" fillId="0" borderId="48" xfId="0" applyNumberFormat="1" applyFont="1" applyBorder="1" applyAlignment="1">
      <alignment/>
    </xf>
    <xf numFmtId="4" fontId="45" fillId="0" borderId="24" xfId="0" applyNumberFormat="1" applyFont="1" applyBorder="1" applyAlignment="1">
      <alignment/>
    </xf>
    <xf numFmtId="4" fontId="45" fillId="0" borderId="25" xfId="0" applyNumberFormat="1" applyFont="1" applyBorder="1" applyAlignment="1">
      <alignment/>
    </xf>
    <xf numFmtId="4" fontId="45" fillId="0" borderId="26" xfId="0" applyNumberFormat="1" applyFont="1" applyBorder="1" applyAlignment="1">
      <alignment/>
    </xf>
    <xf numFmtId="4" fontId="45" fillId="33" borderId="18" xfId="0" applyNumberFormat="1" applyFont="1" applyFill="1" applyBorder="1" applyAlignment="1">
      <alignment wrapText="1"/>
    </xf>
    <xf numFmtId="4" fontId="45" fillId="0" borderId="19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4" fontId="45" fillId="33" borderId="14" xfId="0" applyNumberFormat="1" applyFont="1" applyFill="1" applyBorder="1" applyAlignment="1">
      <alignment/>
    </xf>
    <xf numFmtId="4" fontId="43" fillId="0" borderId="49" xfId="0" applyNumberFormat="1" applyFont="1" applyBorder="1" applyAlignment="1">
      <alignment/>
    </xf>
    <xf numFmtId="4" fontId="45" fillId="0" borderId="30" xfId="0" applyNumberFormat="1" applyFont="1" applyBorder="1" applyAlignment="1">
      <alignment/>
    </xf>
    <xf numFmtId="4" fontId="43" fillId="0" borderId="59" xfId="0" applyNumberFormat="1" applyFont="1" applyBorder="1" applyAlignment="1">
      <alignment/>
    </xf>
    <xf numFmtId="4" fontId="43" fillId="0" borderId="53" xfId="0" applyNumberFormat="1" applyFont="1" applyBorder="1" applyAlignment="1">
      <alignment/>
    </xf>
    <xf numFmtId="4" fontId="45" fillId="0" borderId="60" xfId="0" applyNumberFormat="1" applyFont="1" applyBorder="1" applyAlignment="1">
      <alignment wrapText="1"/>
    </xf>
    <xf numFmtId="4" fontId="43" fillId="0" borderId="17" xfId="0" applyNumberFormat="1" applyFont="1" applyBorder="1" applyAlignment="1">
      <alignment/>
    </xf>
    <xf numFmtId="4" fontId="45" fillId="0" borderId="61" xfId="0" applyNumberFormat="1" applyFont="1" applyBorder="1" applyAlignment="1">
      <alignment wrapText="1"/>
    </xf>
    <xf numFmtId="4" fontId="45" fillId="33" borderId="20" xfId="0" applyNumberFormat="1" applyFont="1" applyFill="1" applyBorder="1" applyAlignment="1">
      <alignment/>
    </xf>
    <xf numFmtId="4" fontId="45" fillId="0" borderId="42" xfId="0" applyNumberFormat="1" applyFont="1" applyBorder="1" applyAlignment="1">
      <alignment/>
    </xf>
    <xf numFmtId="4" fontId="45" fillId="0" borderId="44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0" fillId="0" borderId="47" xfId="0" applyNumberFormat="1" applyBorder="1" applyAlignment="1">
      <alignment/>
    </xf>
    <xf numFmtId="3" fontId="46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4" fontId="47" fillId="0" borderId="0" xfId="0" applyNumberFormat="1" applyFont="1" applyFill="1" applyAlignment="1">
      <alignment wrapText="1"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3" fillId="0" borderId="19" xfId="0" applyFont="1" applyBorder="1" applyAlignment="1">
      <alignment/>
    </xf>
    <xf numFmtId="0" fontId="43" fillId="33" borderId="19" xfId="0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5" fillId="0" borderId="50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" fontId="45" fillId="33" borderId="54" xfId="0" applyNumberFormat="1" applyFont="1" applyFill="1" applyBorder="1" applyAlignment="1">
      <alignment wrapText="1"/>
    </xf>
    <xf numFmtId="4" fontId="45" fillId="0" borderId="62" xfId="0" applyNumberFormat="1" applyFont="1" applyBorder="1" applyAlignment="1">
      <alignment/>
    </xf>
    <xf numFmtId="4" fontId="45" fillId="0" borderId="63" xfId="0" applyNumberFormat="1" applyFont="1" applyBorder="1" applyAlignment="1">
      <alignment/>
    </xf>
    <xf numFmtId="4" fontId="45" fillId="0" borderId="64" xfId="0" applyNumberFormat="1" applyFont="1" applyBorder="1" applyAlignment="1">
      <alignment/>
    </xf>
    <xf numFmtId="4" fontId="43" fillId="0" borderId="64" xfId="0" applyNumberFormat="1" applyFont="1" applyBorder="1" applyAlignment="1">
      <alignment/>
    </xf>
    <xf numFmtId="4" fontId="45" fillId="0" borderId="45" xfId="0" applyNumberFormat="1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4" fontId="43" fillId="0" borderId="37" xfId="0" applyNumberFormat="1" applyFont="1" applyBorder="1" applyAlignment="1">
      <alignment vertical="center"/>
    </xf>
    <xf numFmtId="0" fontId="45" fillId="0" borderId="58" xfId="0" applyFont="1" applyFill="1" applyBorder="1" applyAlignment="1">
      <alignment vertical="center" wrapText="1"/>
    </xf>
    <xf numFmtId="4" fontId="45" fillId="0" borderId="34" xfId="0" applyNumberFormat="1" applyFont="1" applyBorder="1" applyAlignment="1">
      <alignment vertical="center"/>
    </xf>
    <xf numFmtId="4" fontId="45" fillId="0" borderId="35" xfId="0" applyNumberFormat="1" applyFont="1" applyBorder="1" applyAlignment="1">
      <alignment vertical="center"/>
    </xf>
    <xf numFmtId="4" fontId="45" fillId="0" borderId="36" xfId="0" applyNumberFormat="1" applyFont="1" applyBorder="1" applyAlignment="1">
      <alignment vertical="center"/>
    </xf>
    <xf numFmtId="4" fontId="43" fillId="0" borderId="36" xfId="0" applyNumberFormat="1" applyFont="1" applyBorder="1" applyAlignment="1">
      <alignment vertical="center"/>
    </xf>
    <xf numFmtId="4" fontId="45" fillId="0" borderId="42" xfId="0" applyNumberFormat="1" applyFont="1" applyBorder="1" applyAlignment="1">
      <alignment vertical="center"/>
    </xf>
    <xf numFmtId="4" fontId="45" fillId="0" borderId="43" xfId="0" applyNumberFormat="1" applyFont="1" applyBorder="1" applyAlignment="1">
      <alignment vertical="center"/>
    </xf>
    <xf numFmtId="4" fontId="45" fillId="0" borderId="44" xfId="0" applyNumberFormat="1" applyFont="1" applyBorder="1" applyAlignment="1">
      <alignment vertical="center"/>
    </xf>
    <xf numFmtId="4" fontId="43" fillId="0" borderId="44" xfId="0" applyNumberFormat="1" applyFont="1" applyBorder="1" applyAlignment="1">
      <alignment vertical="center"/>
    </xf>
    <xf numFmtId="0" fontId="45" fillId="0" borderId="58" xfId="0" applyFont="1" applyFill="1" applyBorder="1" applyAlignment="1">
      <alignment vertical="center" wrapText="1"/>
    </xf>
    <xf numFmtId="4" fontId="0" fillId="0" borderId="47" xfId="0" applyNumberFormat="1" applyFill="1" applyBorder="1" applyAlignment="1">
      <alignment/>
    </xf>
    <xf numFmtId="4" fontId="45" fillId="0" borderId="12" xfId="0" applyNumberFormat="1" applyFont="1" applyBorder="1" applyAlignment="1">
      <alignment wrapText="1"/>
    </xf>
    <xf numFmtId="4" fontId="45" fillId="0" borderId="66" xfId="0" applyNumberFormat="1" applyFont="1" applyBorder="1" applyAlignment="1">
      <alignment wrapText="1"/>
    </xf>
    <xf numFmtId="4" fontId="45" fillId="0" borderId="66" xfId="0" applyNumberFormat="1" applyFont="1" applyBorder="1" applyAlignment="1">
      <alignment/>
    </xf>
    <xf numFmtId="4" fontId="45" fillId="33" borderId="66" xfId="0" applyNumberFormat="1" applyFont="1" applyFill="1" applyBorder="1" applyAlignment="1">
      <alignment/>
    </xf>
    <xf numFmtId="4" fontId="45" fillId="0" borderId="67" xfId="0" applyNumberFormat="1" applyFont="1" applyBorder="1" applyAlignment="1">
      <alignment/>
    </xf>
    <xf numFmtId="4" fontId="45" fillId="0" borderId="68" xfId="0" applyNumberFormat="1" applyFont="1" applyBorder="1" applyAlignment="1">
      <alignment/>
    </xf>
    <xf numFmtId="4" fontId="45" fillId="0" borderId="69" xfId="0" applyNumberFormat="1" applyFont="1" applyBorder="1" applyAlignment="1">
      <alignment/>
    </xf>
    <xf numFmtId="4" fontId="45" fillId="33" borderId="69" xfId="0" applyNumberFormat="1" applyFont="1" applyFill="1" applyBorder="1" applyAlignment="1">
      <alignment/>
    </xf>
    <xf numFmtId="4" fontId="45" fillId="0" borderId="70" xfId="0" applyNumberFormat="1" applyFont="1" applyBorder="1" applyAlignment="1">
      <alignment/>
    </xf>
    <xf numFmtId="4" fontId="45" fillId="0" borderId="71" xfId="0" applyNumberFormat="1" applyFont="1" applyBorder="1" applyAlignment="1">
      <alignment/>
    </xf>
    <xf numFmtId="4" fontId="43" fillId="0" borderId="72" xfId="0" applyNumberFormat="1" applyFont="1" applyBorder="1" applyAlignment="1">
      <alignment/>
    </xf>
    <xf numFmtId="4" fontId="45" fillId="0" borderId="73" xfId="0" applyNumberFormat="1" applyFont="1" applyBorder="1" applyAlignment="1">
      <alignment/>
    </xf>
    <xf numFmtId="4" fontId="43" fillId="0" borderId="74" xfId="0" applyNumberFormat="1" applyFont="1" applyBorder="1" applyAlignment="1">
      <alignment/>
    </xf>
    <xf numFmtId="0" fontId="44" fillId="0" borderId="52" xfId="0" applyFont="1" applyBorder="1" applyAlignment="1">
      <alignment wrapText="1"/>
    </xf>
    <xf numFmtId="4" fontId="44" fillId="0" borderId="27" xfId="0" applyNumberFormat="1" applyFont="1" applyBorder="1" applyAlignment="1">
      <alignment/>
    </xf>
    <xf numFmtId="4" fontId="44" fillId="0" borderId="28" xfId="0" applyNumberFormat="1" applyFont="1" applyBorder="1" applyAlignment="1">
      <alignment/>
    </xf>
    <xf numFmtId="0" fontId="43" fillId="0" borderId="75" xfId="0" applyFont="1" applyBorder="1" applyAlignment="1">
      <alignment/>
    </xf>
    <xf numFmtId="0" fontId="43" fillId="33" borderId="75" xfId="0" applyFont="1" applyFill="1" applyBorder="1" applyAlignment="1">
      <alignment/>
    </xf>
    <xf numFmtId="0" fontId="43" fillId="0" borderId="76" xfId="0" applyFont="1" applyBorder="1" applyAlignment="1">
      <alignment/>
    </xf>
    <xf numFmtId="0" fontId="43" fillId="0" borderId="76" xfId="0" applyFont="1" applyBorder="1" applyAlignment="1">
      <alignment/>
    </xf>
    <xf numFmtId="0" fontId="43" fillId="0" borderId="77" xfId="0" applyFont="1" applyBorder="1" applyAlignment="1">
      <alignment/>
    </xf>
    <xf numFmtId="0" fontId="43" fillId="0" borderId="78" xfId="0" applyFont="1" applyBorder="1" applyAlignment="1">
      <alignment/>
    </xf>
    <xf numFmtId="0" fontId="43" fillId="33" borderId="78" xfId="0" applyFont="1" applyFill="1" applyBorder="1" applyAlignment="1">
      <alignment/>
    </xf>
    <xf numFmtId="0" fontId="43" fillId="0" borderId="79" xfId="0" applyFont="1" applyBorder="1" applyAlignment="1">
      <alignment/>
    </xf>
    <xf numFmtId="0" fontId="43" fillId="0" borderId="79" xfId="0" applyFont="1" applyBorder="1" applyAlignment="1">
      <alignment/>
    </xf>
    <xf numFmtId="0" fontId="43" fillId="0" borderId="80" xfId="0" applyFont="1" applyBorder="1" applyAlignment="1">
      <alignment/>
    </xf>
    <xf numFmtId="0" fontId="46" fillId="0" borderId="81" xfId="0" applyFont="1" applyBorder="1" applyAlignment="1">
      <alignment/>
    </xf>
    <xf numFmtId="0" fontId="46" fillId="0" borderId="8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83" xfId="0" applyFont="1" applyBorder="1" applyAlignment="1">
      <alignment/>
    </xf>
    <xf numFmtId="4" fontId="45" fillId="0" borderId="84" xfId="0" applyNumberFormat="1" applyFont="1" applyBorder="1" applyAlignment="1">
      <alignment wrapText="1"/>
    </xf>
    <xf numFmtId="4" fontId="45" fillId="0" borderId="85" xfId="0" applyNumberFormat="1" applyFont="1" applyBorder="1" applyAlignment="1">
      <alignment/>
    </xf>
    <xf numFmtId="4" fontId="45" fillId="33" borderId="51" xfId="0" applyNumberFormat="1" applyFont="1" applyFill="1" applyBorder="1" applyAlignment="1">
      <alignment/>
    </xf>
    <xf numFmtId="4" fontId="43" fillId="0" borderId="86" xfId="0" applyNumberFormat="1" applyFont="1" applyBorder="1" applyAlignment="1">
      <alignment/>
    </xf>
    <xf numFmtId="4" fontId="45" fillId="0" borderId="87" xfId="0" applyNumberFormat="1" applyFont="1" applyBorder="1" applyAlignment="1">
      <alignment/>
    </xf>
    <xf numFmtId="4" fontId="45" fillId="0" borderId="88" xfId="0" applyNumberFormat="1" applyFont="1" applyBorder="1" applyAlignment="1">
      <alignment/>
    </xf>
    <xf numFmtId="4" fontId="43" fillId="0" borderId="89" xfId="0" applyNumberFormat="1" applyFont="1" applyBorder="1" applyAlignment="1">
      <alignment/>
    </xf>
    <xf numFmtId="4" fontId="45" fillId="0" borderId="90" xfId="0" applyNumberFormat="1" applyFont="1" applyBorder="1" applyAlignment="1">
      <alignment/>
    </xf>
    <xf numFmtId="4" fontId="45" fillId="0" borderId="91" xfId="0" applyNumberFormat="1" applyFont="1" applyBorder="1" applyAlignment="1">
      <alignment/>
    </xf>
    <xf numFmtId="4" fontId="43" fillId="0" borderId="92" xfId="0" applyNumberFormat="1" applyFont="1" applyBorder="1" applyAlignment="1">
      <alignment/>
    </xf>
    <xf numFmtId="0" fontId="0" fillId="0" borderId="93" xfId="0" applyBorder="1" applyAlignment="1">
      <alignment/>
    </xf>
    <xf numFmtId="0" fontId="0" fillId="0" borderId="82" xfId="0" applyBorder="1" applyAlignment="1">
      <alignment/>
    </xf>
    <xf numFmtId="0" fontId="0" fillId="0" borderId="94" xfId="0" applyBorder="1" applyAlignment="1">
      <alignment/>
    </xf>
    <xf numFmtId="0" fontId="46" fillId="0" borderId="19" xfId="0" applyFont="1" applyFill="1" applyBorder="1" applyAlignment="1">
      <alignment/>
    </xf>
    <xf numFmtId="0" fontId="44" fillId="0" borderId="37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33" borderId="95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vertical="center"/>
    </xf>
    <xf numFmtId="4" fontId="45" fillId="0" borderId="17" xfId="0" applyNumberFormat="1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2" fontId="43" fillId="0" borderId="17" xfId="0" applyNumberFormat="1" applyFont="1" applyFill="1" applyBorder="1" applyAlignment="1">
      <alignment vertical="center"/>
    </xf>
    <xf numFmtId="164" fontId="47" fillId="33" borderId="0" xfId="0" applyNumberFormat="1" applyFont="1" applyFill="1" applyAlignment="1">
      <alignment wrapText="1"/>
    </xf>
    <xf numFmtId="0" fontId="50" fillId="0" borderId="83" xfId="0" applyFont="1" applyFill="1" applyBorder="1" applyAlignment="1">
      <alignment wrapText="1"/>
    </xf>
    <xf numFmtId="0" fontId="0" fillId="0" borderId="45" xfId="0" applyFill="1" applyBorder="1" applyAlignment="1">
      <alignment horizontal="center"/>
    </xf>
    <xf numFmtId="0" fontId="44" fillId="0" borderId="96" xfId="0" applyFont="1" applyFill="1" applyBorder="1" applyAlignment="1">
      <alignment vertical="center"/>
    </xf>
    <xf numFmtId="0" fontId="44" fillId="0" borderId="97" xfId="0" applyFont="1" applyFill="1" applyBorder="1" applyAlignment="1">
      <alignment vertical="center"/>
    </xf>
    <xf numFmtId="0" fontId="44" fillId="0" borderId="98" xfId="0" applyFont="1" applyFill="1" applyBorder="1" applyAlignment="1">
      <alignment vertical="center"/>
    </xf>
    <xf numFmtId="0" fontId="44" fillId="0" borderId="99" xfId="0" applyFont="1" applyFill="1" applyBorder="1" applyAlignment="1">
      <alignment vertical="center"/>
    </xf>
    <xf numFmtId="0" fontId="44" fillId="0" borderId="100" xfId="0" applyFont="1" applyFill="1" applyBorder="1" applyAlignment="1">
      <alignment wrapText="1"/>
    </xf>
    <xf numFmtId="0" fontId="44" fillId="0" borderId="101" xfId="0" applyFont="1" applyFill="1" applyBorder="1" applyAlignment="1">
      <alignment wrapText="1"/>
    </xf>
    <xf numFmtId="0" fontId="46" fillId="0" borderId="91" xfId="0" applyFont="1" applyFill="1" applyBorder="1" applyAlignment="1">
      <alignment vertical="center" wrapText="1"/>
    </xf>
    <xf numFmtId="0" fontId="46" fillId="0" borderId="102" xfId="0" applyFont="1" applyFill="1" applyBorder="1" applyAlignment="1">
      <alignment vertical="center" wrapText="1"/>
    </xf>
    <xf numFmtId="0" fontId="46" fillId="0" borderId="92" xfId="0" applyFont="1" applyFill="1" applyBorder="1" applyAlignment="1">
      <alignment vertical="center" wrapText="1"/>
    </xf>
    <xf numFmtId="0" fontId="46" fillId="0" borderId="103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45" fillId="0" borderId="22" xfId="0" applyFont="1" applyFill="1" applyBorder="1" applyAlignment="1">
      <alignment vertical="center" wrapText="1"/>
    </xf>
    <xf numFmtId="4" fontId="45" fillId="33" borderId="17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58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44" fillId="0" borderId="22" xfId="0" applyFont="1" applyFill="1" applyBorder="1" applyAlignment="1">
      <alignment vertical="center"/>
    </xf>
    <xf numFmtId="0" fontId="44" fillId="0" borderId="41" xfId="0" applyFont="1" applyFill="1" applyBorder="1" applyAlignment="1">
      <alignment wrapText="1"/>
    </xf>
    <xf numFmtId="0" fontId="46" fillId="0" borderId="17" xfId="0" applyFont="1" applyFill="1" applyBorder="1" applyAlignment="1">
      <alignment vertical="center" wrapText="1"/>
    </xf>
    <xf numFmtId="0" fontId="45" fillId="0" borderId="45" xfId="0" applyFont="1" applyFill="1" applyBorder="1" applyAlignment="1">
      <alignment vertical="center"/>
    </xf>
    <xf numFmtId="0" fontId="45" fillId="0" borderId="40" xfId="0" applyFont="1" applyFill="1" applyBorder="1" applyAlignment="1">
      <alignment vertical="center"/>
    </xf>
    <xf numFmtId="0" fontId="45" fillId="0" borderId="104" xfId="0" applyFont="1" applyFill="1" applyBorder="1" applyAlignment="1">
      <alignment vertical="center"/>
    </xf>
    <xf numFmtId="4" fontId="45" fillId="0" borderId="47" xfId="0" applyNumberFormat="1" applyFont="1" applyFill="1" applyBorder="1" applyAlignment="1">
      <alignment vertical="center"/>
    </xf>
    <xf numFmtId="4" fontId="45" fillId="0" borderId="12" xfId="0" applyNumberFormat="1" applyFont="1" applyFill="1" applyBorder="1" applyAlignment="1">
      <alignment vertical="center"/>
    </xf>
    <xf numFmtId="4" fontId="43" fillId="0" borderId="45" xfId="0" applyNumberFormat="1" applyFont="1" applyFill="1" applyBorder="1" applyAlignment="1">
      <alignment/>
    </xf>
    <xf numFmtId="0" fontId="45" fillId="0" borderId="105" xfId="0" applyFont="1" applyFill="1" applyBorder="1" applyAlignment="1">
      <alignment/>
    </xf>
    <xf numFmtId="0" fontId="45" fillId="0" borderId="88" xfId="0" applyFont="1" applyFill="1" applyBorder="1" applyAlignment="1">
      <alignment/>
    </xf>
    <xf numFmtId="0" fontId="45" fillId="0" borderId="96" xfId="0" applyFont="1" applyFill="1" applyBorder="1" applyAlignment="1">
      <alignment/>
    </xf>
    <xf numFmtId="0" fontId="45" fillId="0" borderId="9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.3984375" style="0" customWidth="1"/>
    <col min="2" max="2" width="7.59765625" style="0" customWidth="1"/>
    <col min="3" max="3" width="20.59765625" style="0" customWidth="1"/>
    <col min="4" max="4" width="5.8984375" style="0" hidden="1" customWidth="1"/>
    <col min="5" max="5" width="6.69921875" style="0" hidden="1" customWidth="1"/>
    <col min="6" max="6" width="5.8984375" style="0" hidden="1" customWidth="1"/>
    <col min="7" max="7" width="8.5" style="0" hidden="1" customWidth="1"/>
    <col min="8" max="9" width="5.8984375" style="0" hidden="1" customWidth="1"/>
    <col min="10" max="10" width="6.3984375" style="0" hidden="1" customWidth="1"/>
    <col min="11" max="11" width="6.09765625" style="0" hidden="1" customWidth="1"/>
    <col min="12" max="14" width="6" style="0" hidden="1" customWidth="1"/>
    <col min="15" max="15" width="6.69921875" style="0" hidden="1" customWidth="1"/>
    <col min="16" max="16" width="6.59765625" style="0" hidden="1" customWidth="1"/>
    <col min="17" max="17" width="6.69921875" style="0" hidden="1" customWidth="1"/>
    <col min="18" max="18" width="6.59765625" style="0" hidden="1" customWidth="1"/>
    <col min="19" max="19" width="6.8984375" style="0" hidden="1" customWidth="1"/>
    <col min="20" max="20" width="8.19921875" style="0" customWidth="1"/>
    <col min="21" max="22" width="7.19921875" style="0" hidden="1" customWidth="1"/>
    <col min="23" max="23" width="7.8984375" style="0" customWidth="1"/>
    <col min="24" max="24" width="6.69921875" style="0" hidden="1" customWidth="1"/>
    <col min="25" max="26" width="6.59765625" style="0" hidden="1" customWidth="1"/>
    <col min="27" max="27" width="5.19921875" style="0" hidden="1" customWidth="1"/>
    <col min="28" max="28" width="6.69921875" style="0" hidden="1" customWidth="1"/>
    <col min="29" max="29" width="9.09765625" style="0" customWidth="1"/>
    <col min="30" max="30" width="7.5" style="0" hidden="1" customWidth="1"/>
    <col min="31" max="31" width="8.69921875" style="0" customWidth="1"/>
    <col min="32" max="32" width="5.69921875" style="0" hidden="1" customWidth="1"/>
    <col min="33" max="33" width="9" style="0" customWidth="1"/>
  </cols>
  <sheetData>
    <row r="1" spans="1:31" ht="42" customHeight="1">
      <c r="A1" s="210" t="s">
        <v>112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ht="39.75" customHeight="1"/>
    <row r="3" spans="1:31" ht="30.75" customHeight="1" thickBot="1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</row>
    <row r="4" spans="1:31" ht="15" thickBot="1">
      <c r="A4" s="1"/>
      <c r="B4" s="2"/>
      <c r="C4" s="3"/>
      <c r="D4" s="212" t="s">
        <v>1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</row>
    <row r="5" spans="1:32" ht="18.75" customHeight="1" thickBot="1">
      <c r="A5" s="213" t="s">
        <v>2</v>
      </c>
      <c r="B5" s="215" t="s">
        <v>3</v>
      </c>
      <c r="C5" s="217" t="s">
        <v>4</v>
      </c>
      <c r="D5" s="173">
        <v>60016</v>
      </c>
      <c r="E5" s="174">
        <v>60016</v>
      </c>
      <c r="F5" s="175">
        <v>60016</v>
      </c>
      <c r="G5" s="175">
        <v>60016</v>
      </c>
      <c r="H5" s="175">
        <v>60016</v>
      </c>
      <c r="I5" s="175">
        <v>60095</v>
      </c>
      <c r="J5" s="175">
        <v>60095</v>
      </c>
      <c r="K5" s="175">
        <v>75412</v>
      </c>
      <c r="L5" s="175">
        <v>75412</v>
      </c>
      <c r="M5" s="175">
        <v>75412</v>
      </c>
      <c r="N5" s="175">
        <v>90004</v>
      </c>
      <c r="O5" s="175">
        <v>90004</v>
      </c>
      <c r="P5" s="175">
        <v>90015</v>
      </c>
      <c r="Q5" s="175">
        <v>90095</v>
      </c>
      <c r="R5" s="175">
        <v>90095</v>
      </c>
      <c r="S5" s="175">
        <v>90095</v>
      </c>
      <c r="T5" s="176">
        <v>92109</v>
      </c>
      <c r="U5" s="176">
        <v>92109</v>
      </c>
      <c r="V5" s="176">
        <v>92109</v>
      </c>
      <c r="W5" s="176">
        <v>92109</v>
      </c>
      <c r="X5" s="176">
        <v>92109</v>
      </c>
      <c r="Y5" s="176">
        <v>92109</v>
      </c>
      <c r="Z5" s="177">
        <v>92605</v>
      </c>
      <c r="AA5" s="177">
        <v>92605</v>
      </c>
      <c r="AB5" s="176">
        <v>92605</v>
      </c>
      <c r="AC5" s="183" t="s">
        <v>5</v>
      </c>
      <c r="AD5" s="219" t="s">
        <v>6</v>
      </c>
      <c r="AE5" s="221" t="s">
        <v>6</v>
      </c>
      <c r="AF5" s="200" t="s">
        <v>7</v>
      </c>
    </row>
    <row r="6" spans="1:32" ht="15.75" customHeight="1" thickBot="1">
      <c r="A6" s="214"/>
      <c r="B6" s="216"/>
      <c r="C6" s="218"/>
      <c r="D6" s="178">
        <v>4210</v>
      </c>
      <c r="E6" s="179">
        <v>4270</v>
      </c>
      <c r="F6" s="180">
        <v>4300</v>
      </c>
      <c r="G6" s="180">
        <v>6050</v>
      </c>
      <c r="H6" s="180">
        <v>6060</v>
      </c>
      <c r="I6" s="180">
        <v>4300</v>
      </c>
      <c r="J6" s="180">
        <v>6050</v>
      </c>
      <c r="K6" s="180">
        <v>4210</v>
      </c>
      <c r="L6" s="180"/>
      <c r="M6" s="180">
        <v>6050</v>
      </c>
      <c r="N6" s="180">
        <v>4300</v>
      </c>
      <c r="O6" s="180">
        <v>6050</v>
      </c>
      <c r="P6" s="180">
        <v>6050</v>
      </c>
      <c r="Q6" s="180">
        <v>4210</v>
      </c>
      <c r="R6" s="180">
        <v>4300</v>
      </c>
      <c r="S6" s="180">
        <v>6060</v>
      </c>
      <c r="T6" s="181">
        <v>4210</v>
      </c>
      <c r="U6" s="181">
        <v>4270</v>
      </c>
      <c r="V6" s="181">
        <v>4270</v>
      </c>
      <c r="W6" s="181">
        <v>4300</v>
      </c>
      <c r="X6" s="181">
        <v>6050</v>
      </c>
      <c r="Y6" s="181">
        <v>6060</v>
      </c>
      <c r="Z6" s="182">
        <v>4210</v>
      </c>
      <c r="AA6" s="182">
        <v>4270</v>
      </c>
      <c r="AB6" s="181">
        <v>6050</v>
      </c>
      <c r="AC6" s="184" t="s">
        <v>8</v>
      </c>
      <c r="AD6" s="220"/>
      <c r="AE6" s="222"/>
      <c r="AF6" s="200"/>
    </row>
    <row r="7" spans="1:32" ht="71.25" customHeight="1" hidden="1" thickBot="1">
      <c r="A7" s="201" t="s">
        <v>9</v>
      </c>
      <c r="B7" s="203" t="s">
        <v>10</v>
      </c>
      <c r="C7" s="170" t="s">
        <v>11</v>
      </c>
      <c r="D7" s="171"/>
      <c r="E7" s="172"/>
      <c r="F7" s="172"/>
      <c r="G7" s="172">
        <v>16873.03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36">
        <f aca="true" t="shared" si="0" ref="AC7:AC38">SUM(D7:AB7)</f>
        <v>16873.03</v>
      </c>
      <c r="AD7" s="205">
        <f>AC7+AC8</f>
        <v>16873.03</v>
      </c>
      <c r="AE7" s="207">
        <v>16873.03</v>
      </c>
      <c r="AF7" s="209">
        <f>AE7-AD7</f>
        <v>0</v>
      </c>
    </row>
    <row r="8" spans="1:32" ht="26.25" customHeight="1" hidden="1" thickBot="1">
      <c r="A8" s="202"/>
      <c r="B8" s="204"/>
      <c r="C8" s="14" t="s">
        <v>12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>
        <f t="shared" si="0"/>
        <v>0</v>
      </c>
      <c r="AD8" s="206"/>
      <c r="AE8" s="208"/>
      <c r="AF8" s="209"/>
    </row>
    <row r="9" spans="1:32" ht="45" customHeight="1" hidden="1" thickBot="1">
      <c r="A9" s="223" t="s">
        <v>13</v>
      </c>
      <c r="B9" s="224" t="s">
        <v>14</v>
      </c>
      <c r="C9" s="19" t="s">
        <v>15</v>
      </c>
      <c r="D9" s="20"/>
      <c r="E9" s="20"/>
      <c r="F9" s="21"/>
      <c r="G9" s="21">
        <v>8000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1"/>
      <c r="AC9" s="23">
        <f t="shared" si="0"/>
        <v>8000</v>
      </c>
      <c r="AD9" s="206">
        <f>AC9+AC10+AC11</f>
        <v>9231.44</v>
      </c>
      <c r="AE9" s="225">
        <v>9231.44</v>
      </c>
      <c r="AF9" s="226">
        <f>AE9-AD9</f>
        <v>0</v>
      </c>
    </row>
    <row r="10" spans="1:32" ht="23.25" customHeight="1" hidden="1" thickBot="1">
      <c r="A10" s="223"/>
      <c r="B10" s="224"/>
      <c r="C10" s="24" t="s">
        <v>16</v>
      </c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v>500</v>
      </c>
      <c r="U10" s="26"/>
      <c r="V10" s="26"/>
      <c r="W10" s="26"/>
      <c r="X10" s="26"/>
      <c r="Y10" s="26"/>
      <c r="Z10" s="27"/>
      <c r="AA10" s="27"/>
      <c r="AB10" s="26"/>
      <c r="AC10" s="28">
        <f t="shared" si="0"/>
        <v>500</v>
      </c>
      <c r="AD10" s="206"/>
      <c r="AE10" s="225"/>
      <c r="AF10" s="226"/>
    </row>
    <row r="11" spans="1:32" ht="34.5" customHeight="1" hidden="1" thickBot="1">
      <c r="A11" s="223"/>
      <c r="B11" s="224"/>
      <c r="C11" s="29" t="s">
        <v>17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>
        <v>431.44</v>
      </c>
      <c r="U11" s="31"/>
      <c r="V11" s="31"/>
      <c r="W11" s="31">
        <v>300</v>
      </c>
      <c r="X11" s="31"/>
      <c r="Y11" s="31"/>
      <c r="Z11" s="31"/>
      <c r="AA11" s="31"/>
      <c r="AB11" s="31"/>
      <c r="AC11" s="32">
        <f t="shared" si="0"/>
        <v>731.44</v>
      </c>
      <c r="AD11" s="206"/>
      <c r="AE11" s="225"/>
      <c r="AF11" s="226"/>
    </row>
    <row r="12" spans="1:32" ht="30.75" customHeight="1" hidden="1" thickBot="1">
      <c r="A12" s="223" t="s">
        <v>18</v>
      </c>
      <c r="B12" s="224" t="s">
        <v>19</v>
      </c>
      <c r="C12" s="19" t="s">
        <v>20</v>
      </c>
      <c r="D12" s="33"/>
      <c r="E12" s="33">
        <v>5500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35"/>
      <c r="AB12" s="34"/>
      <c r="AC12" s="36">
        <f t="shared" si="0"/>
        <v>5500</v>
      </c>
      <c r="AD12" s="206">
        <f>AC12+AC13+AC14</f>
        <v>9821.23</v>
      </c>
      <c r="AE12" s="225">
        <v>9821.23</v>
      </c>
      <c r="AF12" s="226">
        <f>AE12-AD12</f>
        <v>0</v>
      </c>
    </row>
    <row r="13" spans="1:32" ht="45.75" hidden="1" thickBot="1">
      <c r="A13" s="223"/>
      <c r="B13" s="224"/>
      <c r="C13" s="37" t="s">
        <v>21</v>
      </c>
      <c r="D13" s="38"/>
      <c r="E13" s="39"/>
      <c r="F13" s="40"/>
      <c r="G13" s="40"/>
      <c r="H13" s="40"/>
      <c r="I13" s="40">
        <v>1500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6">
        <f t="shared" si="0"/>
        <v>1500</v>
      </c>
      <c r="AD13" s="206"/>
      <c r="AE13" s="225"/>
      <c r="AF13" s="226"/>
    </row>
    <row r="14" spans="1:32" ht="61.5" customHeight="1" hidden="1" thickBot="1">
      <c r="A14" s="223"/>
      <c r="B14" s="224"/>
      <c r="C14" s="41" t="s">
        <v>22</v>
      </c>
      <c r="D14" s="42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>
        <v>1500</v>
      </c>
      <c r="U14" s="43"/>
      <c r="V14" s="43"/>
      <c r="W14" s="43">
        <v>1321.23</v>
      </c>
      <c r="X14" s="43"/>
      <c r="Y14" s="43"/>
      <c r="Z14" s="44"/>
      <c r="AA14" s="44"/>
      <c r="AB14" s="43"/>
      <c r="AC14" s="17">
        <f t="shared" si="0"/>
        <v>2821.23</v>
      </c>
      <c r="AD14" s="206"/>
      <c r="AE14" s="225"/>
      <c r="AF14" s="226"/>
    </row>
    <row r="15" spans="1:32" ht="44.25" customHeight="1" hidden="1" thickBot="1">
      <c r="A15" s="223">
        <v>4</v>
      </c>
      <c r="B15" s="224" t="s">
        <v>23</v>
      </c>
      <c r="C15" s="19" t="s">
        <v>24</v>
      </c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12000</v>
      </c>
      <c r="Y15" s="21"/>
      <c r="Z15" s="22"/>
      <c r="AA15" s="22"/>
      <c r="AB15" s="21"/>
      <c r="AC15" s="12">
        <f t="shared" si="0"/>
        <v>12000</v>
      </c>
      <c r="AD15" s="206">
        <f>AC15+AC16</f>
        <v>13513.81</v>
      </c>
      <c r="AE15" s="226">
        <v>13513.81</v>
      </c>
      <c r="AF15" s="226">
        <f>AE15-AD15</f>
        <v>0</v>
      </c>
    </row>
    <row r="16" spans="1:32" ht="51" customHeight="1" hidden="1" thickBot="1">
      <c r="A16" s="223"/>
      <c r="B16" s="224"/>
      <c r="C16" s="29" t="s">
        <v>25</v>
      </c>
      <c r="D16" s="3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>
        <v>800</v>
      </c>
      <c r="U16" s="31"/>
      <c r="V16" s="31"/>
      <c r="W16" s="31">
        <v>713.81</v>
      </c>
      <c r="X16" s="31"/>
      <c r="Y16" s="31"/>
      <c r="Z16" s="45"/>
      <c r="AA16" s="45"/>
      <c r="AB16" s="31"/>
      <c r="AC16" s="17">
        <f t="shared" si="0"/>
        <v>1513.81</v>
      </c>
      <c r="AD16" s="206"/>
      <c r="AE16" s="226"/>
      <c r="AF16" s="226"/>
    </row>
    <row r="17" spans="1:32" ht="33.75" customHeight="1" hidden="1" thickBot="1">
      <c r="A17" s="46"/>
      <c r="B17" s="47"/>
      <c r="C17" s="48" t="s">
        <v>26</v>
      </c>
      <c r="D17" s="49"/>
      <c r="E17" s="49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/>
      <c r="AA17" s="44"/>
      <c r="AB17" s="43"/>
      <c r="AC17" s="50">
        <f t="shared" si="0"/>
        <v>0</v>
      </c>
      <c r="AD17" s="51"/>
      <c r="AE17" s="226"/>
      <c r="AF17" s="226"/>
    </row>
    <row r="18" spans="1:32" ht="53.25" customHeight="1" hidden="1" thickBot="1">
      <c r="A18" s="18" t="s">
        <v>27</v>
      </c>
      <c r="B18" s="52" t="s">
        <v>28</v>
      </c>
      <c r="C18" s="53" t="s">
        <v>29</v>
      </c>
      <c r="D18" s="54"/>
      <c r="E18" s="54"/>
      <c r="F18" s="55"/>
      <c r="G18" s="55">
        <v>6641.51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6"/>
      <c r="AB18" s="55"/>
      <c r="AC18" s="57">
        <f t="shared" si="0"/>
        <v>6641.51</v>
      </c>
      <c r="AD18" s="13">
        <f>AC18</f>
        <v>6641.51</v>
      </c>
      <c r="AE18" s="58">
        <v>6641.51</v>
      </c>
      <c r="AF18" s="59">
        <f>AE18-AD18</f>
        <v>0</v>
      </c>
    </row>
    <row r="19" spans="1:32" ht="58.5" customHeight="1" hidden="1" thickBot="1">
      <c r="A19" s="18" t="s">
        <v>30</v>
      </c>
      <c r="B19" s="60" t="s">
        <v>31</v>
      </c>
      <c r="C19" s="61" t="s">
        <v>32</v>
      </c>
      <c r="D19" s="54"/>
      <c r="E19" s="151"/>
      <c r="F19" s="152"/>
      <c r="G19" s="152">
        <v>12154.73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53"/>
      <c r="AB19" s="152"/>
      <c r="AC19" s="154">
        <f t="shared" si="0"/>
        <v>12154.73</v>
      </c>
      <c r="AD19" s="13">
        <f>AC19</f>
        <v>12154.73</v>
      </c>
      <c r="AE19" s="62">
        <v>12154.73</v>
      </c>
      <c r="AF19" s="63">
        <f>AE19-AD19</f>
        <v>0</v>
      </c>
    </row>
    <row r="20" spans="1:32" ht="24" customHeight="1" hidden="1" thickBot="1">
      <c r="A20" s="223" t="s">
        <v>33</v>
      </c>
      <c r="B20" s="227" t="s">
        <v>34</v>
      </c>
      <c r="C20" s="64" t="s">
        <v>35</v>
      </c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1"/>
      <c r="AC20" s="12">
        <f t="shared" si="0"/>
        <v>0</v>
      </c>
      <c r="AD20" s="228">
        <f>AC20+AC21+AC22+AC23</f>
        <v>12462.45</v>
      </c>
      <c r="AE20" s="229">
        <v>12462.45</v>
      </c>
      <c r="AF20" s="226">
        <f>AE20-AD20</f>
        <v>0</v>
      </c>
    </row>
    <row r="21" spans="1:32" ht="58.5" customHeight="1" hidden="1" thickBot="1">
      <c r="A21" s="223"/>
      <c r="B21" s="227"/>
      <c r="C21" s="65" t="s">
        <v>36</v>
      </c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>
        <v>12462.45</v>
      </c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7"/>
      <c r="AB21" s="40"/>
      <c r="AC21" s="66">
        <f t="shared" si="0"/>
        <v>12462.45</v>
      </c>
      <c r="AD21" s="228"/>
      <c r="AE21" s="229"/>
      <c r="AF21" s="226"/>
    </row>
    <row r="22" spans="1:32" ht="25.5" customHeight="1" hidden="1" thickBot="1">
      <c r="A22" s="223"/>
      <c r="B22" s="227"/>
      <c r="C22" s="67" t="s">
        <v>37</v>
      </c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7"/>
      <c r="AB22" s="40"/>
      <c r="AC22" s="66">
        <f t="shared" si="0"/>
        <v>0</v>
      </c>
      <c r="AD22" s="228"/>
      <c r="AE22" s="229"/>
      <c r="AF22" s="226"/>
    </row>
    <row r="23" spans="1:32" ht="49.5" customHeight="1" hidden="1" thickBot="1">
      <c r="A23" s="223"/>
      <c r="B23" s="227"/>
      <c r="C23" s="67" t="s">
        <v>38</v>
      </c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45"/>
      <c r="AA23" s="45"/>
      <c r="AB23" s="31"/>
      <c r="AC23" s="17">
        <f t="shared" si="0"/>
        <v>0</v>
      </c>
      <c r="AD23" s="228"/>
      <c r="AE23" s="229"/>
      <c r="AF23" s="226"/>
    </row>
    <row r="24" spans="1:32" ht="46.5" customHeight="1" hidden="1" thickBot="1">
      <c r="A24" s="223" t="s">
        <v>39</v>
      </c>
      <c r="B24" s="224" t="s">
        <v>40</v>
      </c>
      <c r="C24" s="64" t="s">
        <v>41</v>
      </c>
      <c r="D24" s="20"/>
      <c r="E24" s="21"/>
      <c r="F24" s="21"/>
      <c r="G24" s="21">
        <v>20000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2"/>
      <c r="AB24" s="21"/>
      <c r="AC24" s="12">
        <f t="shared" si="0"/>
        <v>20000</v>
      </c>
      <c r="AD24" s="206">
        <f>AC24+AC25</f>
        <v>25642.9</v>
      </c>
      <c r="AE24" s="229">
        <v>25642.9</v>
      </c>
      <c r="AF24" s="226">
        <f>AE24-AD24</f>
        <v>0</v>
      </c>
    </row>
    <row r="25" spans="1:32" ht="22.5" customHeight="1" thickBot="1">
      <c r="A25" s="223"/>
      <c r="B25" s="224"/>
      <c r="C25" s="68" t="s">
        <v>42</v>
      </c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3000</v>
      </c>
      <c r="U25" s="26"/>
      <c r="V25" s="26"/>
      <c r="W25" s="26">
        <v>2642.9</v>
      </c>
      <c r="X25" s="26"/>
      <c r="Y25" s="26"/>
      <c r="Z25" s="27"/>
      <c r="AA25" s="27"/>
      <c r="AB25" s="26"/>
      <c r="AC25" s="69">
        <f t="shared" si="0"/>
        <v>5642.9</v>
      </c>
      <c r="AD25" s="206"/>
      <c r="AE25" s="229"/>
      <c r="AF25" s="226"/>
    </row>
    <row r="26" spans="1:32" ht="35.25" customHeight="1" hidden="1" thickBot="1">
      <c r="A26" s="223" t="s">
        <v>43</v>
      </c>
      <c r="B26" s="224" t="s">
        <v>44</v>
      </c>
      <c r="C26" s="64" t="s">
        <v>45</v>
      </c>
      <c r="D26" s="20"/>
      <c r="E26" s="20"/>
      <c r="F26" s="21"/>
      <c r="G26" s="21">
        <v>6789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70"/>
      <c r="AA26" s="71"/>
      <c r="AB26" s="21"/>
      <c r="AC26" s="23">
        <f t="shared" si="0"/>
        <v>6789</v>
      </c>
      <c r="AD26" s="206">
        <f>AC26+AC27+AC28</f>
        <v>9180</v>
      </c>
      <c r="AE26" s="229">
        <v>9180.16</v>
      </c>
      <c r="AF26" s="226">
        <f>AE26-AD26</f>
        <v>0.15999999999985448</v>
      </c>
    </row>
    <row r="27" spans="1:32" ht="24.75" customHeight="1" hidden="1" thickBot="1">
      <c r="A27" s="223"/>
      <c r="B27" s="224"/>
      <c r="C27" s="72" t="s">
        <v>46</v>
      </c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>
        <v>1000</v>
      </c>
      <c r="X27" s="74"/>
      <c r="Y27" s="74"/>
      <c r="Z27" s="75"/>
      <c r="AA27" s="76"/>
      <c r="AB27" s="74"/>
      <c r="AC27" s="77">
        <f t="shared" si="0"/>
        <v>1000</v>
      </c>
      <c r="AD27" s="206"/>
      <c r="AE27" s="229"/>
      <c r="AF27" s="226"/>
    </row>
    <row r="28" spans="1:32" ht="56.25" customHeight="1" hidden="1" thickBot="1">
      <c r="A28" s="223"/>
      <c r="B28" s="224"/>
      <c r="C28" s="68" t="s">
        <v>47</v>
      </c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>
        <v>891</v>
      </c>
      <c r="U28" s="31"/>
      <c r="V28" s="31"/>
      <c r="W28" s="31">
        <v>500</v>
      </c>
      <c r="X28" s="31"/>
      <c r="Y28" s="31"/>
      <c r="Z28" s="78"/>
      <c r="AA28" s="79"/>
      <c r="AB28" s="31"/>
      <c r="AC28" s="32">
        <f t="shared" si="0"/>
        <v>1391</v>
      </c>
      <c r="AD28" s="206"/>
      <c r="AE28" s="229"/>
      <c r="AF28" s="226"/>
    </row>
    <row r="29" spans="1:32" ht="67.5" customHeight="1" hidden="1" thickBot="1">
      <c r="A29" s="223" t="s">
        <v>48</v>
      </c>
      <c r="B29" s="224" t="s">
        <v>49</v>
      </c>
      <c r="C29" s="64" t="s">
        <v>50</v>
      </c>
      <c r="D29" s="20"/>
      <c r="E29" s="20"/>
      <c r="F29" s="21"/>
      <c r="G29" s="21">
        <v>10000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2"/>
      <c r="AB29" s="21"/>
      <c r="AC29" s="12">
        <f t="shared" si="0"/>
        <v>10000</v>
      </c>
      <c r="AD29" s="206">
        <f>SUM(AC29:AC32)</f>
        <v>19155.239999999998</v>
      </c>
      <c r="AE29" s="229">
        <v>19155.24</v>
      </c>
      <c r="AF29" s="226">
        <f>AE29-AD29</f>
        <v>0</v>
      </c>
    </row>
    <row r="30" spans="1:32" ht="34.5" customHeight="1" hidden="1" thickBot="1">
      <c r="A30" s="223"/>
      <c r="B30" s="224"/>
      <c r="C30" s="80" t="s">
        <v>51</v>
      </c>
      <c r="D30" s="81"/>
      <c r="E30" s="81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4"/>
      <c r="AC30" s="36">
        <f t="shared" si="0"/>
        <v>0</v>
      </c>
      <c r="AD30" s="206"/>
      <c r="AE30" s="229"/>
      <c r="AF30" s="226"/>
    </row>
    <row r="31" spans="1:32" ht="57.75" customHeight="1" hidden="1" thickBot="1">
      <c r="A31" s="223"/>
      <c r="B31" s="224"/>
      <c r="C31" s="82" t="s">
        <v>52</v>
      </c>
      <c r="D31" s="83"/>
      <c r="E31" s="8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>
        <v>800</v>
      </c>
      <c r="U31" s="40"/>
      <c r="V31" s="40"/>
      <c r="W31" s="40">
        <v>800</v>
      </c>
      <c r="X31" s="40"/>
      <c r="Y31" s="40"/>
      <c r="Z31" s="84"/>
      <c r="AA31" s="84"/>
      <c r="AB31" s="40"/>
      <c r="AC31" s="66">
        <f t="shared" si="0"/>
        <v>1600</v>
      </c>
      <c r="AD31" s="206"/>
      <c r="AE31" s="229"/>
      <c r="AF31" s="226"/>
    </row>
    <row r="32" spans="1:32" ht="38.25" customHeight="1" hidden="1" thickBot="1">
      <c r="A32" s="223"/>
      <c r="B32" s="224"/>
      <c r="C32" s="68" t="s">
        <v>53</v>
      </c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>
        <v>7555.24</v>
      </c>
      <c r="Y32" s="31"/>
      <c r="Z32" s="45"/>
      <c r="AA32" s="45"/>
      <c r="AB32" s="31"/>
      <c r="AC32" s="17">
        <f t="shared" si="0"/>
        <v>7555.24</v>
      </c>
      <c r="AD32" s="206"/>
      <c r="AE32" s="229"/>
      <c r="AF32" s="226"/>
    </row>
    <row r="33" spans="1:32" ht="21" customHeight="1" hidden="1" thickBot="1">
      <c r="A33" s="223" t="s">
        <v>54</v>
      </c>
      <c r="B33" s="224" t="s">
        <v>55</v>
      </c>
      <c r="C33" s="85" t="s">
        <v>56</v>
      </c>
      <c r="D33" s="20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1"/>
      <c r="AC33" s="12">
        <f t="shared" si="0"/>
        <v>0</v>
      </c>
      <c r="AD33" s="206">
        <f>AC33+AC34+AC35</f>
        <v>10821.3</v>
      </c>
      <c r="AE33" s="229">
        <v>10821.3</v>
      </c>
      <c r="AF33" s="226">
        <f>AE33-AD33</f>
        <v>0</v>
      </c>
    </row>
    <row r="34" spans="1:32" ht="21.75" customHeight="1" hidden="1" thickBot="1">
      <c r="A34" s="223"/>
      <c r="B34" s="224"/>
      <c r="C34" s="82" t="s">
        <v>57</v>
      </c>
      <c r="D34" s="73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86"/>
      <c r="AA34" s="86"/>
      <c r="AB34" s="74"/>
      <c r="AC34" s="66">
        <f t="shared" si="0"/>
        <v>0</v>
      </c>
      <c r="AD34" s="206"/>
      <c r="AE34" s="229"/>
      <c r="AF34" s="226"/>
    </row>
    <row r="35" spans="1:32" ht="36" customHeight="1" hidden="1" thickBot="1">
      <c r="A35" s="223"/>
      <c r="B35" s="224"/>
      <c r="C35" s="68" t="s">
        <v>58</v>
      </c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>
        <v>10821.3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5"/>
      <c r="AA35" s="45"/>
      <c r="AB35" s="31"/>
      <c r="AC35" s="17">
        <f t="shared" si="0"/>
        <v>10821.3</v>
      </c>
      <c r="AD35" s="206"/>
      <c r="AE35" s="229"/>
      <c r="AF35" s="226"/>
    </row>
    <row r="36" spans="1:32" ht="36.75" customHeight="1" hidden="1" thickBot="1">
      <c r="A36" s="223" t="s">
        <v>59</v>
      </c>
      <c r="B36" s="224" t="s">
        <v>60</v>
      </c>
      <c r="C36" s="64" t="s">
        <v>61</v>
      </c>
      <c r="D36" s="87"/>
      <c r="E36" s="21"/>
      <c r="F36" s="21"/>
      <c r="G36" s="21"/>
      <c r="H36" s="21"/>
      <c r="I36" s="21"/>
      <c r="J36" s="21"/>
      <c r="K36" s="21"/>
      <c r="L36" s="21"/>
      <c r="M36" s="21"/>
      <c r="N36" s="21">
        <v>4050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3">
        <f t="shared" si="0"/>
        <v>4050</v>
      </c>
      <c r="AD36" s="206">
        <f>AC36+AC37+AC38</f>
        <v>10462.3</v>
      </c>
      <c r="AE36" s="229">
        <v>10462.3</v>
      </c>
      <c r="AF36" s="226">
        <f>AE36-AD36</f>
        <v>0</v>
      </c>
    </row>
    <row r="37" spans="1:32" ht="45.75" customHeight="1" hidden="1" thickBot="1">
      <c r="A37" s="223"/>
      <c r="B37" s="224"/>
      <c r="C37" s="82" t="s">
        <v>62</v>
      </c>
      <c r="D37" s="8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>
        <v>3350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89">
        <f t="shared" si="0"/>
        <v>3350</v>
      </c>
      <c r="AD37" s="206"/>
      <c r="AE37" s="229"/>
      <c r="AF37" s="226"/>
    </row>
    <row r="38" spans="1:32" ht="57" customHeight="1" hidden="1" thickBot="1">
      <c r="A38" s="223"/>
      <c r="B38" s="224"/>
      <c r="C38" s="68" t="s">
        <v>63</v>
      </c>
      <c r="D38" s="9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1500</v>
      </c>
      <c r="U38" s="31"/>
      <c r="V38" s="31"/>
      <c r="W38" s="31">
        <v>1562.3</v>
      </c>
      <c r="X38" s="31"/>
      <c r="Y38" s="31"/>
      <c r="Z38" s="31"/>
      <c r="AA38" s="31"/>
      <c r="AB38" s="31"/>
      <c r="AC38" s="32">
        <f t="shared" si="0"/>
        <v>3062.3</v>
      </c>
      <c r="AD38" s="206"/>
      <c r="AE38" s="229"/>
      <c r="AF38" s="226"/>
    </row>
    <row r="39" spans="1:32" ht="43.5" customHeight="1" hidden="1" thickBot="1">
      <c r="A39" s="223" t="s">
        <v>64</v>
      </c>
      <c r="B39" s="224" t="s">
        <v>65</v>
      </c>
      <c r="C39" s="91" t="s">
        <v>66</v>
      </c>
      <c r="D39" s="81"/>
      <c r="E39" s="34"/>
      <c r="F39" s="34"/>
      <c r="G39" s="34">
        <v>11000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35"/>
      <c r="AB39" s="35"/>
      <c r="AC39" s="36">
        <f aca="true" t="shared" si="1" ref="AC39:AC63">SUM(D39:AB39)</f>
        <v>11000</v>
      </c>
      <c r="AD39" s="206">
        <f>AC39+AC40+AC41</f>
        <v>20745.1</v>
      </c>
      <c r="AE39" s="229">
        <v>20745.1</v>
      </c>
      <c r="AF39" s="226">
        <f>AE39-AD39</f>
        <v>0</v>
      </c>
    </row>
    <row r="40" spans="1:32" ht="31.5" customHeight="1" hidden="1" thickBot="1">
      <c r="A40" s="223"/>
      <c r="B40" s="224"/>
      <c r="C40" s="92" t="s">
        <v>67</v>
      </c>
      <c r="D40" s="73"/>
      <c r="E40" s="74"/>
      <c r="F40" s="74"/>
      <c r="G40" s="74"/>
      <c r="H40" s="74"/>
      <c r="I40" s="74"/>
      <c r="J40" s="74"/>
      <c r="K40" s="74"/>
      <c r="L40" s="74"/>
      <c r="M40" s="74">
        <v>5000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86"/>
      <c r="AA40" s="86"/>
      <c r="AB40" s="86"/>
      <c r="AC40" s="36">
        <f t="shared" si="1"/>
        <v>5000</v>
      </c>
      <c r="AD40" s="206"/>
      <c r="AE40" s="229"/>
      <c r="AF40" s="226"/>
    </row>
    <row r="41" spans="1:32" ht="77.25" customHeight="1" hidden="1" thickBot="1">
      <c r="A41" s="223"/>
      <c r="B41" s="224"/>
      <c r="C41" s="65" t="s">
        <v>68</v>
      </c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v>2000</v>
      </c>
      <c r="U41" s="26"/>
      <c r="V41" s="26"/>
      <c r="W41" s="26">
        <v>2745.1</v>
      </c>
      <c r="X41" s="26"/>
      <c r="Y41" s="26"/>
      <c r="Z41" s="27"/>
      <c r="AA41" s="27"/>
      <c r="AB41" s="26"/>
      <c r="AC41" s="69">
        <f t="shared" si="1"/>
        <v>4745.1</v>
      </c>
      <c r="AD41" s="206"/>
      <c r="AE41" s="229"/>
      <c r="AF41" s="226"/>
    </row>
    <row r="42" spans="1:32" ht="44.25" customHeight="1" hidden="1" thickBot="1">
      <c r="A42" s="223" t="s">
        <v>69</v>
      </c>
      <c r="B42" s="224" t="s">
        <v>70</v>
      </c>
      <c r="C42" s="93" t="s">
        <v>71</v>
      </c>
      <c r="D42" s="94"/>
      <c r="E42" s="95"/>
      <c r="F42" s="95"/>
      <c r="G42" s="95"/>
      <c r="H42" s="95"/>
      <c r="I42" s="95"/>
      <c r="J42" s="95"/>
      <c r="K42" s="95">
        <v>4000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96"/>
      <c r="AB42" s="95"/>
      <c r="AC42" s="12">
        <f t="shared" si="1"/>
        <v>4000</v>
      </c>
      <c r="AD42" s="206">
        <f>AC42+AC43+AC44+AC45+AC46+AC47</f>
        <v>12616.310000000001</v>
      </c>
      <c r="AE42" s="229">
        <v>12616.31</v>
      </c>
      <c r="AF42" s="226">
        <f>AE42-AD42</f>
        <v>0</v>
      </c>
    </row>
    <row r="43" spans="1:32" ht="45.75" customHeight="1" hidden="1" thickBot="1">
      <c r="A43" s="223"/>
      <c r="B43" s="224"/>
      <c r="C43" s="91" t="s">
        <v>72</v>
      </c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8"/>
      <c r="AC43" s="66">
        <f t="shared" si="1"/>
        <v>0</v>
      </c>
      <c r="AD43" s="206"/>
      <c r="AE43" s="229"/>
      <c r="AF43" s="226"/>
    </row>
    <row r="44" spans="1:32" ht="52.5" customHeight="1" hidden="1" thickBot="1">
      <c r="A44" s="223"/>
      <c r="B44" s="224"/>
      <c r="C44" s="100" t="s">
        <v>73</v>
      </c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>
        <v>3100</v>
      </c>
      <c r="X44" s="102"/>
      <c r="Y44" s="102"/>
      <c r="Z44" s="103"/>
      <c r="AA44" s="103"/>
      <c r="AB44" s="102"/>
      <c r="AC44" s="66">
        <f t="shared" si="1"/>
        <v>3100</v>
      </c>
      <c r="AD44" s="206"/>
      <c r="AE44" s="229"/>
      <c r="AF44" s="226"/>
    </row>
    <row r="45" spans="1:32" ht="25.5" customHeight="1" hidden="1" thickBot="1">
      <c r="A45" s="223"/>
      <c r="B45" s="224"/>
      <c r="C45" s="65" t="s">
        <v>74</v>
      </c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6"/>
      <c r="AA45" s="106"/>
      <c r="AB45" s="105"/>
      <c r="AC45" s="66">
        <f t="shared" si="1"/>
        <v>0</v>
      </c>
      <c r="AD45" s="206"/>
      <c r="AE45" s="229"/>
      <c r="AF45" s="226"/>
    </row>
    <row r="46" spans="1:32" ht="47.25" customHeight="1" hidden="1" thickBot="1">
      <c r="A46" s="223"/>
      <c r="B46" s="224"/>
      <c r="C46" s="65" t="s">
        <v>75</v>
      </c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>
        <v>5516.31</v>
      </c>
      <c r="Z46" s="106"/>
      <c r="AA46" s="106"/>
      <c r="AB46" s="105"/>
      <c r="AC46" s="66">
        <f t="shared" si="1"/>
        <v>5516.31</v>
      </c>
      <c r="AD46" s="206"/>
      <c r="AE46" s="229"/>
      <c r="AF46" s="226"/>
    </row>
    <row r="47" spans="1:32" ht="36" customHeight="1" hidden="1" thickBot="1">
      <c r="A47" s="223"/>
      <c r="B47" s="224"/>
      <c r="C47" s="107" t="s">
        <v>76</v>
      </c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  <c r="AA47" s="110"/>
      <c r="AB47" s="109"/>
      <c r="AC47" s="17">
        <f t="shared" si="1"/>
        <v>0</v>
      </c>
      <c r="AD47" s="206"/>
      <c r="AE47" s="229"/>
      <c r="AF47" s="226"/>
    </row>
    <row r="48" spans="1:32" ht="48.75" customHeight="1" hidden="1" thickBot="1">
      <c r="A48" s="223" t="s">
        <v>77</v>
      </c>
      <c r="B48" s="224" t="s">
        <v>78</v>
      </c>
      <c r="C48" s="93" t="s">
        <v>79</v>
      </c>
      <c r="D48" s="20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11"/>
      <c r="U48" s="21"/>
      <c r="V48" s="21"/>
      <c r="W48" s="21"/>
      <c r="X48" s="21"/>
      <c r="Y48" s="21">
        <v>11500</v>
      </c>
      <c r="Z48" s="22"/>
      <c r="AA48" s="22"/>
      <c r="AB48" s="70"/>
      <c r="AC48" s="112">
        <f t="shared" si="1"/>
        <v>11500</v>
      </c>
      <c r="AD48" s="206">
        <f>SUM(AC48:AC50)</f>
        <v>19745.03</v>
      </c>
      <c r="AE48" s="229">
        <v>19745.03</v>
      </c>
      <c r="AF48" s="226">
        <f>AE48-AD48</f>
        <v>0</v>
      </c>
    </row>
    <row r="49" spans="1:32" ht="69" customHeight="1" hidden="1" thickBot="1">
      <c r="A49" s="223"/>
      <c r="B49" s="224"/>
      <c r="C49" s="100" t="s">
        <v>80</v>
      </c>
      <c r="D49" s="83"/>
      <c r="E49" s="83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>
        <v>6500</v>
      </c>
      <c r="Q49" s="40"/>
      <c r="R49" s="40"/>
      <c r="S49" s="40"/>
      <c r="T49" s="39"/>
      <c r="U49" s="40"/>
      <c r="V49" s="40"/>
      <c r="W49" s="40"/>
      <c r="X49" s="40"/>
      <c r="Y49" s="40"/>
      <c r="Z49" s="84"/>
      <c r="AA49" s="84"/>
      <c r="AB49" s="113"/>
      <c r="AC49" s="114">
        <f t="shared" si="1"/>
        <v>6500</v>
      </c>
      <c r="AD49" s="206"/>
      <c r="AE49" s="229"/>
      <c r="AF49" s="226"/>
    </row>
    <row r="50" spans="1:32" ht="34.5" customHeight="1" hidden="1" thickBot="1">
      <c r="A50" s="223"/>
      <c r="B50" s="224"/>
      <c r="C50" s="107" t="s">
        <v>81</v>
      </c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1000</v>
      </c>
      <c r="U50" s="31"/>
      <c r="V50" s="31"/>
      <c r="W50" s="31">
        <v>745.03</v>
      </c>
      <c r="X50" s="31"/>
      <c r="Y50" s="31"/>
      <c r="Z50" s="45"/>
      <c r="AA50" s="45"/>
      <c r="AB50" s="78"/>
      <c r="AC50" s="115">
        <f t="shared" si="1"/>
        <v>1745.03</v>
      </c>
      <c r="AD50" s="206"/>
      <c r="AE50" s="229"/>
      <c r="AF50" s="226"/>
    </row>
    <row r="51" spans="1:32" ht="24.75" customHeight="1" hidden="1" thickBot="1">
      <c r="A51" s="223" t="s">
        <v>82</v>
      </c>
      <c r="B51" s="224" t="s">
        <v>83</v>
      </c>
      <c r="C51" s="93" t="s">
        <v>84</v>
      </c>
      <c r="D51" s="20"/>
      <c r="E51" s="20"/>
      <c r="F51" s="21">
        <v>2661.09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2"/>
      <c r="AA51" s="22"/>
      <c r="AB51" s="21"/>
      <c r="AC51" s="12">
        <f t="shared" si="1"/>
        <v>2661.09</v>
      </c>
      <c r="AD51" s="206">
        <f>SUM(AC51:AC55)</f>
        <v>11411.09</v>
      </c>
      <c r="AE51" s="229">
        <v>11411.09</v>
      </c>
      <c r="AF51" s="226">
        <f>AE51-AD51</f>
        <v>0</v>
      </c>
    </row>
    <row r="52" spans="1:32" ht="32.25" customHeight="1" hidden="1" thickBot="1">
      <c r="A52" s="223"/>
      <c r="B52" s="224"/>
      <c r="C52" s="100" t="s">
        <v>85</v>
      </c>
      <c r="D52" s="83">
        <v>0</v>
      </c>
      <c r="E52" s="83"/>
      <c r="F52" s="40">
        <v>1050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84"/>
      <c r="AA52" s="84"/>
      <c r="AB52" s="40"/>
      <c r="AC52" s="66">
        <f t="shared" si="1"/>
        <v>1050</v>
      </c>
      <c r="AD52" s="206"/>
      <c r="AE52" s="229"/>
      <c r="AF52" s="226"/>
    </row>
    <row r="53" spans="1:32" ht="78.75" customHeight="1" hidden="1" thickBot="1">
      <c r="A53" s="223"/>
      <c r="B53" s="224"/>
      <c r="C53" s="100" t="s">
        <v>86</v>
      </c>
      <c r="D53" s="83"/>
      <c r="E53" s="83"/>
      <c r="F53" s="40"/>
      <c r="G53" s="40"/>
      <c r="H53" s="40"/>
      <c r="I53" s="40"/>
      <c r="J53" s="40">
        <v>6000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84"/>
      <c r="AA53" s="84"/>
      <c r="AB53" s="40"/>
      <c r="AC53" s="66">
        <f t="shared" si="1"/>
        <v>6000</v>
      </c>
      <c r="AD53" s="206"/>
      <c r="AE53" s="229"/>
      <c r="AF53" s="226"/>
    </row>
    <row r="54" spans="1:32" ht="37.5" customHeight="1" hidden="1" thickBot="1">
      <c r="A54" s="223"/>
      <c r="B54" s="224"/>
      <c r="C54" s="100" t="s">
        <v>87</v>
      </c>
      <c r="D54" s="83"/>
      <c r="E54" s="83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>
        <v>1000</v>
      </c>
      <c r="U54" s="40"/>
      <c r="V54" s="40"/>
      <c r="W54" s="40">
        <v>700</v>
      </c>
      <c r="X54" s="40"/>
      <c r="Y54" s="40"/>
      <c r="Z54" s="84"/>
      <c r="AA54" s="84"/>
      <c r="AB54" s="40"/>
      <c r="AC54" s="66">
        <f t="shared" si="1"/>
        <v>1700</v>
      </c>
      <c r="AD54" s="206"/>
      <c r="AE54" s="229"/>
      <c r="AF54" s="226"/>
    </row>
    <row r="55" spans="1:32" ht="41.25" customHeight="1" hidden="1" thickBot="1">
      <c r="A55" s="223"/>
      <c r="B55" s="224"/>
      <c r="C55" s="107"/>
      <c r="D55" s="30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5"/>
      <c r="AA55" s="45"/>
      <c r="AB55" s="31"/>
      <c r="AC55" s="17"/>
      <c r="AD55" s="206"/>
      <c r="AE55" s="229"/>
      <c r="AF55" s="226"/>
    </row>
    <row r="56" spans="1:32" ht="84.75" customHeight="1" hidden="1" thickBot="1">
      <c r="A56" s="223" t="s">
        <v>88</v>
      </c>
      <c r="B56" s="224" t="s">
        <v>89</v>
      </c>
      <c r="C56" s="64" t="s">
        <v>90</v>
      </c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2"/>
      <c r="AB56" s="21">
        <v>12500</v>
      </c>
      <c r="AC56" s="12">
        <f t="shared" si="1"/>
        <v>12500</v>
      </c>
      <c r="AD56" s="206">
        <f>SUM(AC56:AC61)</f>
        <v>22001.61</v>
      </c>
      <c r="AE56" s="229">
        <v>22001.61</v>
      </c>
      <c r="AF56" s="226">
        <f>AE56-AD56</f>
        <v>0</v>
      </c>
    </row>
    <row r="57" spans="1:32" ht="43.5" customHeight="1" hidden="1" thickBot="1">
      <c r="A57" s="223"/>
      <c r="B57" s="224"/>
      <c r="C57" s="80" t="s">
        <v>91</v>
      </c>
      <c r="D57" s="81"/>
      <c r="E57" s="81"/>
      <c r="F57" s="34">
        <v>3000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5"/>
      <c r="AB57" s="34"/>
      <c r="AC57" s="66">
        <f t="shared" si="1"/>
        <v>3000</v>
      </c>
      <c r="AD57" s="206"/>
      <c r="AE57" s="229"/>
      <c r="AF57" s="226"/>
    </row>
    <row r="58" spans="1:32" ht="32.25" customHeight="1" hidden="1" thickBot="1">
      <c r="A58" s="223"/>
      <c r="B58" s="224"/>
      <c r="C58" s="80" t="s">
        <v>92</v>
      </c>
      <c r="D58" s="81"/>
      <c r="E58" s="8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>
        <v>5500</v>
      </c>
      <c r="U58" s="34"/>
      <c r="V58" s="34"/>
      <c r="W58" s="34"/>
      <c r="X58" s="34"/>
      <c r="Y58" s="34"/>
      <c r="Z58" s="35"/>
      <c r="AA58" s="35"/>
      <c r="AB58" s="34"/>
      <c r="AC58" s="66">
        <f t="shared" si="1"/>
        <v>5500</v>
      </c>
      <c r="AD58" s="206"/>
      <c r="AE58" s="229"/>
      <c r="AF58" s="226"/>
    </row>
    <row r="59" spans="1:32" ht="27" customHeight="1" hidden="1" thickBot="1">
      <c r="A59" s="223"/>
      <c r="B59" s="224"/>
      <c r="C59" s="82" t="s">
        <v>93</v>
      </c>
      <c r="D59" s="83"/>
      <c r="E59" s="83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84"/>
      <c r="AA59" s="84"/>
      <c r="AB59" s="40"/>
      <c r="AC59" s="66">
        <f t="shared" si="1"/>
        <v>0</v>
      </c>
      <c r="AD59" s="206"/>
      <c r="AE59" s="229"/>
      <c r="AF59" s="226"/>
    </row>
    <row r="60" spans="1:32" ht="45" customHeight="1" hidden="1" thickBot="1">
      <c r="A60" s="223"/>
      <c r="B60" s="224"/>
      <c r="C60" s="67" t="s">
        <v>94</v>
      </c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27"/>
      <c r="AB60" s="40"/>
      <c r="AC60" s="66">
        <f t="shared" si="1"/>
        <v>0</v>
      </c>
      <c r="AD60" s="206"/>
      <c r="AE60" s="229"/>
      <c r="AF60" s="226"/>
    </row>
    <row r="61" spans="1:32" ht="38.25" customHeight="1" hidden="1" thickBot="1">
      <c r="A61" s="223"/>
      <c r="B61" s="224"/>
      <c r="C61" s="67" t="s">
        <v>95</v>
      </c>
      <c r="D61" s="30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500</v>
      </c>
      <c r="U61" s="31"/>
      <c r="V61" s="31"/>
      <c r="W61" s="31">
        <v>501.61</v>
      </c>
      <c r="X61" s="31"/>
      <c r="Y61" s="31"/>
      <c r="Z61" s="45"/>
      <c r="AA61" s="45"/>
      <c r="AB61" s="31"/>
      <c r="AC61" s="17">
        <f t="shared" si="1"/>
        <v>1001.61</v>
      </c>
      <c r="AD61" s="206"/>
      <c r="AE61" s="229"/>
      <c r="AF61" s="226"/>
    </row>
    <row r="62" spans="1:32" ht="45" customHeight="1" hidden="1" thickBot="1">
      <c r="A62" s="223" t="s">
        <v>96</v>
      </c>
      <c r="B62" s="224" t="s">
        <v>97</v>
      </c>
      <c r="C62" s="116" t="s">
        <v>98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>
        <v>25642.9</v>
      </c>
      <c r="S62" s="21"/>
      <c r="T62" s="111">
        <v>0</v>
      </c>
      <c r="U62" s="21"/>
      <c r="V62" s="21">
        <v>0</v>
      </c>
      <c r="W62" s="21">
        <v>0</v>
      </c>
      <c r="X62" s="21"/>
      <c r="Y62" s="21"/>
      <c r="Z62" s="21"/>
      <c r="AA62" s="21"/>
      <c r="AB62" s="21"/>
      <c r="AC62" s="12">
        <f t="shared" si="1"/>
        <v>25642.9</v>
      </c>
      <c r="AD62" s="206">
        <f>AC62+AC63</f>
        <v>25642.9</v>
      </c>
      <c r="AE62" s="230">
        <v>25642.9</v>
      </c>
      <c r="AF62" s="231">
        <f>AE62-AD62</f>
        <v>0</v>
      </c>
    </row>
    <row r="63" spans="1:32" ht="23.25" customHeight="1" hidden="1" thickBot="1">
      <c r="A63" s="223"/>
      <c r="B63" s="224"/>
      <c r="C63" s="118" t="s">
        <v>99</v>
      </c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119"/>
      <c r="U63" s="31"/>
      <c r="V63" s="31"/>
      <c r="W63" s="31"/>
      <c r="X63" s="31"/>
      <c r="Y63" s="31"/>
      <c r="Z63" s="31"/>
      <c r="AA63" s="31"/>
      <c r="AB63" s="31"/>
      <c r="AC63" s="17">
        <f t="shared" si="1"/>
        <v>0</v>
      </c>
      <c r="AD63" s="206"/>
      <c r="AE63" s="230"/>
      <c r="AF63" s="231"/>
    </row>
    <row r="64" spans="1:32" ht="14.25" customHeight="1" thickBot="1">
      <c r="A64" s="232" t="s">
        <v>100</v>
      </c>
      <c r="B64" s="232"/>
      <c r="C64" s="232"/>
      <c r="D64" s="120">
        <f aca="true" t="shared" si="2" ref="D64:AB64">SUM(D7:D62)</f>
        <v>0</v>
      </c>
      <c r="E64" s="120">
        <f t="shared" si="2"/>
        <v>5500</v>
      </c>
      <c r="F64" s="120">
        <f t="shared" si="2"/>
        <v>6711.09</v>
      </c>
      <c r="G64" s="120">
        <f t="shared" si="2"/>
        <v>91458.27</v>
      </c>
      <c r="H64" s="120">
        <f t="shared" si="2"/>
        <v>0</v>
      </c>
      <c r="I64" s="120">
        <f t="shared" si="2"/>
        <v>1500</v>
      </c>
      <c r="J64" s="120">
        <f t="shared" si="2"/>
        <v>6000</v>
      </c>
      <c r="K64" s="120">
        <f t="shared" si="2"/>
        <v>4000</v>
      </c>
      <c r="L64" s="120">
        <f t="shared" si="2"/>
        <v>0</v>
      </c>
      <c r="M64" s="120">
        <f t="shared" si="2"/>
        <v>5000</v>
      </c>
      <c r="N64" s="120">
        <f t="shared" si="2"/>
        <v>4050</v>
      </c>
      <c r="O64" s="120">
        <f t="shared" si="2"/>
        <v>10821.3</v>
      </c>
      <c r="P64" s="120">
        <f t="shared" si="2"/>
        <v>18962.45</v>
      </c>
      <c r="Q64" s="120">
        <f t="shared" si="2"/>
        <v>0</v>
      </c>
      <c r="R64" s="120">
        <f t="shared" si="2"/>
        <v>28992.9</v>
      </c>
      <c r="S64" s="120">
        <f t="shared" si="2"/>
        <v>0</v>
      </c>
      <c r="T64" s="120">
        <v>23967.54</v>
      </c>
      <c r="U64" s="120">
        <f t="shared" si="2"/>
        <v>0</v>
      </c>
      <c r="V64" s="120">
        <v>0</v>
      </c>
      <c r="W64" s="120">
        <v>15086.88</v>
      </c>
      <c r="X64" s="120">
        <f t="shared" si="2"/>
        <v>19555.239999999998</v>
      </c>
      <c r="Y64" s="120">
        <f t="shared" si="2"/>
        <v>17016.31</v>
      </c>
      <c r="Z64" s="120">
        <f t="shared" si="2"/>
        <v>0</v>
      </c>
      <c r="AA64" s="120">
        <f t="shared" si="2"/>
        <v>0</v>
      </c>
      <c r="AB64" s="120">
        <f t="shared" si="2"/>
        <v>12500</v>
      </c>
      <c r="AC64" s="121"/>
      <c r="AD64" s="122"/>
      <c r="AE64" s="117">
        <v>268121.98</v>
      </c>
      <c r="AF64" s="123">
        <f>SUM(AF7:AF62)</f>
        <v>0.15999999999985448</v>
      </c>
    </row>
    <row r="65" spans="4:30" ht="14.25" hidden="1">
      <c r="D65" s="124"/>
      <c r="E65" s="124"/>
      <c r="F65" s="125">
        <v>300000</v>
      </c>
      <c r="G65" s="125">
        <v>0</v>
      </c>
      <c r="H65" s="125"/>
      <c r="I65" s="125"/>
      <c r="J65" s="125">
        <v>0</v>
      </c>
      <c r="K65" s="125">
        <v>39000</v>
      </c>
      <c r="L65" s="125">
        <v>0</v>
      </c>
      <c r="M65" s="125"/>
      <c r="N65" s="125">
        <v>2000</v>
      </c>
      <c r="O65" s="125">
        <v>87000</v>
      </c>
      <c r="P65" s="125">
        <v>0</v>
      </c>
      <c r="Q65" s="125">
        <v>9800</v>
      </c>
      <c r="R65" s="125">
        <v>7000</v>
      </c>
      <c r="S65" s="125"/>
      <c r="T65" s="125">
        <v>34500</v>
      </c>
      <c r="U65" s="125">
        <v>0</v>
      </c>
      <c r="V65" s="125"/>
      <c r="W65" s="125">
        <v>0</v>
      </c>
      <c r="X65" s="125"/>
      <c r="Y65" s="125">
        <v>0</v>
      </c>
      <c r="Z65" s="125">
        <v>9000</v>
      </c>
      <c r="AA65" s="125">
        <v>11000</v>
      </c>
      <c r="AB65" s="125">
        <v>5000</v>
      </c>
      <c r="AC65" s="124"/>
      <c r="AD65" s="124"/>
    </row>
    <row r="66" spans="3:28" ht="14.25" hidden="1">
      <c r="C66" s="126" t="s">
        <v>101</v>
      </c>
      <c r="D66" s="127">
        <f>D65-D64</f>
        <v>0</v>
      </c>
      <c r="E66" s="127"/>
      <c r="F66" s="128">
        <f aca="true" t="shared" si="3" ref="F66:L66">F65-F64</f>
        <v>293288.91</v>
      </c>
      <c r="G66" s="128">
        <f t="shared" si="3"/>
        <v>-91458.27</v>
      </c>
      <c r="H66" s="128">
        <f t="shared" si="3"/>
        <v>0</v>
      </c>
      <c r="I66" s="128">
        <f t="shared" si="3"/>
        <v>-1500</v>
      </c>
      <c r="J66" s="128">
        <f t="shared" si="3"/>
        <v>-6000</v>
      </c>
      <c r="K66" s="128">
        <f t="shared" si="3"/>
        <v>35000</v>
      </c>
      <c r="L66" s="128">
        <f t="shared" si="3"/>
        <v>0</v>
      </c>
      <c r="M66" s="128"/>
      <c r="N66" s="128">
        <f aca="true" t="shared" si="4" ref="N66:W66">N65-N64</f>
        <v>-2050</v>
      </c>
      <c r="O66" s="128">
        <f t="shared" si="4"/>
        <v>76178.7</v>
      </c>
      <c r="P66" s="128">
        <f t="shared" si="4"/>
        <v>-18962.45</v>
      </c>
      <c r="Q66" s="128">
        <f t="shared" si="4"/>
        <v>9800</v>
      </c>
      <c r="R66" s="128">
        <f t="shared" si="4"/>
        <v>-21992.9</v>
      </c>
      <c r="S66" s="128">
        <f t="shared" si="4"/>
        <v>0</v>
      </c>
      <c r="T66" s="128">
        <f t="shared" si="4"/>
        <v>10532.46</v>
      </c>
      <c r="U66" s="128">
        <f t="shared" si="4"/>
        <v>0</v>
      </c>
      <c r="V66" s="128"/>
      <c r="W66" s="128">
        <f t="shared" si="4"/>
        <v>-15086.88</v>
      </c>
      <c r="X66" s="128"/>
      <c r="Y66" s="128">
        <f>Y65-Y64</f>
        <v>-17016.31</v>
      </c>
      <c r="Z66" s="128">
        <f>Z65-Z64</f>
        <v>9000</v>
      </c>
      <c r="AA66" s="128">
        <f>AA65-AA64</f>
        <v>11000</v>
      </c>
      <c r="AB66" s="128">
        <f>AB65-AB64</f>
        <v>-7500</v>
      </c>
    </row>
    <row r="68" ht="15" thickBot="1"/>
    <row r="69" spans="1:31" ht="15" thickBot="1">
      <c r="A69" s="1"/>
      <c r="B69" s="2"/>
      <c r="C69" s="3"/>
      <c r="D69" s="234" t="s">
        <v>102</v>
      </c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</row>
    <row r="70" spans="1:35" ht="15" thickBot="1">
      <c r="A70" s="202" t="s">
        <v>2</v>
      </c>
      <c r="B70" s="235" t="s">
        <v>3</v>
      </c>
      <c r="C70" s="236" t="s">
        <v>4</v>
      </c>
      <c r="D70" s="4">
        <v>60016</v>
      </c>
      <c r="E70" s="5">
        <v>60016</v>
      </c>
      <c r="F70" s="6">
        <v>60016</v>
      </c>
      <c r="G70" s="6">
        <v>60016</v>
      </c>
      <c r="H70" s="6">
        <v>60016</v>
      </c>
      <c r="I70" s="6">
        <v>60095</v>
      </c>
      <c r="J70" s="6">
        <v>60095</v>
      </c>
      <c r="K70" s="6">
        <v>75412</v>
      </c>
      <c r="L70" s="6">
        <v>75412</v>
      </c>
      <c r="M70" s="6">
        <v>75412</v>
      </c>
      <c r="N70" s="6">
        <v>90004</v>
      </c>
      <c r="O70" s="6">
        <v>90004</v>
      </c>
      <c r="P70" s="6">
        <v>90015</v>
      </c>
      <c r="Q70" s="6">
        <v>90095</v>
      </c>
      <c r="R70" s="6">
        <v>90095</v>
      </c>
      <c r="S70" s="6">
        <v>90095</v>
      </c>
      <c r="T70" s="7">
        <v>92109</v>
      </c>
      <c r="U70" s="7">
        <v>92109</v>
      </c>
      <c r="V70" s="7"/>
      <c r="W70" s="7">
        <v>92109</v>
      </c>
      <c r="X70" s="7">
        <v>92109</v>
      </c>
      <c r="Y70" s="7">
        <v>92109</v>
      </c>
      <c r="Z70" s="8">
        <v>92605</v>
      </c>
      <c r="AA70" s="8">
        <v>92605</v>
      </c>
      <c r="AB70" s="7">
        <v>92605</v>
      </c>
      <c r="AC70" s="185" t="s">
        <v>5</v>
      </c>
      <c r="AD70" s="237" t="s">
        <v>6</v>
      </c>
      <c r="AE70" s="237" t="s">
        <v>6</v>
      </c>
      <c r="AF70" s="233" t="s">
        <v>7</v>
      </c>
      <c r="AI70" s="129">
        <f>F64-850</f>
        <v>5861.09</v>
      </c>
    </row>
    <row r="71" spans="1:35" ht="20.25" customHeight="1" thickBot="1">
      <c r="A71" s="202"/>
      <c r="B71" s="235"/>
      <c r="C71" s="236"/>
      <c r="D71" s="130">
        <v>4210</v>
      </c>
      <c r="E71" s="131">
        <v>4270</v>
      </c>
      <c r="F71" s="132">
        <v>4300</v>
      </c>
      <c r="G71" s="132">
        <v>6050</v>
      </c>
      <c r="H71" s="132">
        <v>6060</v>
      </c>
      <c r="I71" s="132">
        <v>4300</v>
      </c>
      <c r="J71" s="132">
        <v>6050</v>
      </c>
      <c r="K71" s="132">
        <v>4210</v>
      </c>
      <c r="L71" s="132"/>
      <c r="M71" s="132">
        <v>6050</v>
      </c>
      <c r="N71" s="132">
        <v>4300</v>
      </c>
      <c r="O71" s="132">
        <v>6050</v>
      </c>
      <c r="P71" s="132">
        <v>6050</v>
      </c>
      <c r="Q71" s="132">
        <v>4210</v>
      </c>
      <c r="R71" s="132">
        <v>4300</v>
      </c>
      <c r="S71" s="132">
        <v>6060</v>
      </c>
      <c r="T71" s="133">
        <v>4210</v>
      </c>
      <c r="U71" s="133">
        <v>4270</v>
      </c>
      <c r="V71" s="133"/>
      <c r="W71" s="133">
        <v>4300</v>
      </c>
      <c r="X71" s="133">
        <v>6050</v>
      </c>
      <c r="Y71" s="133">
        <v>6060</v>
      </c>
      <c r="Z71" s="134">
        <v>4210</v>
      </c>
      <c r="AA71" s="134">
        <v>4270</v>
      </c>
      <c r="AB71" s="133">
        <v>6050</v>
      </c>
      <c r="AC71" s="186" t="s">
        <v>8</v>
      </c>
      <c r="AD71" s="237"/>
      <c r="AE71" s="237"/>
      <c r="AF71" s="233"/>
      <c r="AI71">
        <f>23967.54-850</f>
        <v>23117.54</v>
      </c>
    </row>
    <row r="72" spans="1:32" ht="34.5" hidden="1" thickBot="1">
      <c r="A72" s="202" t="s">
        <v>9</v>
      </c>
      <c r="B72" s="204" t="s">
        <v>10</v>
      </c>
      <c r="C72" s="9" t="s">
        <v>11</v>
      </c>
      <c r="D72" s="10"/>
      <c r="E72" s="11"/>
      <c r="F72" s="11"/>
      <c r="G72" s="11">
        <v>16873.03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2">
        <f aca="true" t="shared" si="5" ref="AC72:AC103">SUM(D72:AB72)</f>
        <v>16873.03</v>
      </c>
      <c r="AD72" s="206">
        <f>AC72+AC73</f>
        <v>16873.03</v>
      </c>
      <c r="AE72" s="208">
        <v>16873.03</v>
      </c>
      <c r="AF72" s="209">
        <f>AE72-AD72</f>
        <v>0</v>
      </c>
    </row>
    <row r="73" spans="1:32" ht="15" hidden="1" thickBot="1">
      <c r="A73" s="202"/>
      <c r="B73" s="204"/>
      <c r="C73" s="14" t="s">
        <v>12</v>
      </c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7">
        <f t="shared" si="5"/>
        <v>0</v>
      </c>
      <c r="AD73" s="206"/>
      <c r="AE73" s="208"/>
      <c r="AF73" s="209"/>
    </row>
    <row r="74" spans="1:32" ht="34.5" hidden="1" thickBot="1">
      <c r="A74" s="223" t="s">
        <v>13</v>
      </c>
      <c r="B74" s="224" t="s">
        <v>14</v>
      </c>
      <c r="C74" s="19" t="s">
        <v>15</v>
      </c>
      <c r="D74" s="20"/>
      <c r="E74" s="20"/>
      <c r="F74" s="21"/>
      <c r="G74" s="21">
        <v>8000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2"/>
      <c r="AA74" s="22"/>
      <c r="AB74" s="21"/>
      <c r="AC74" s="23">
        <f t="shared" si="5"/>
        <v>8000</v>
      </c>
      <c r="AD74" s="206">
        <f>AC74+AC75+AC76</f>
        <v>9231.44</v>
      </c>
      <c r="AE74" s="225">
        <v>9231.44</v>
      </c>
      <c r="AF74" s="226">
        <f>AE74-AD74</f>
        <v>0</v>
      </c>
    </row>
    <row r="75" spans="1:32" ht="15" hidden="1" thickBot="1">
      <c r="A75" s="223"/>
      <c r="B75" s="224"/>
      <c r="C75" s="24" t="s">
        <v>16</v>
      </c>
      <c r="D75" s="25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>
        <v>500</v>
      </c>
      <c r="U75" s="26"/>
      <c r="V75" s="26"/>
      <c r="W75" s="26"/>
      <c r="X75" s="26"/>
      <c r="Y75" s="26"/>
      <c r="Z75" s="27"/>
      <c r="AA75" s="27"/>
      <c r="AB75" s="26"/>
      <c r="AC75" s="28">
        <f t="shared" si="5"/>
        <v>500</v>
      </c>
      <c r="AD75" s="206"/>
      <c r="AE75" s="225"/>
      <c r="AF75" s="226"/>
    </row>
    <row r="76" spans="1:32" ht="23.25" hidden="1" thickBot="1">
      <c r="A76" s="223"/>
      <c r="B76" s="224"/>
      <c r="C76" s="29" t="s">
        <v>17</v>
      </c>
      <c r="D76" s="30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431.44</v>
      </c>
      <c r="U76" s="31"/>
      <c r="V76" s="31"/>
      <c r="W76" s="31">
        <v>300</v>
      </c>
      <c r="X76" s="31"/>
      <c r="Y76" s="31"/>
      <c r="Z76" s="31"/>
      <c r="AA76" s="31"/>
      <c r="AB76" s="31"/>
      <c r="AC76" s="32">
        <f t="shared" si="5"/>
        <v>731.44</v>
      </c>
      <c r="AD76" s="206"/>
      <c r="AE76" s="225"/>
      <c r="AF76" s="226"/>
    </row>
    <row r="77" spans="1:32" ht="23.25" hidden="1" thickBot="1">
      <c r="A77" s="223" t="s">
        <v>18</v>
      </c>
      <c r="B77" s="224" t="s">
        <v>19</v>
      </c>
      <c r="C77" s="19" t="s">
        <v>20</v>
      </c>
      <c r="D77" s="33"/>
      <c r="E77" s="33">
        <v>5500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4"/>
      <c r="AC77" s="36">
        <f t="shared" si="5"/>
        <v>5500</v>
      </c>
      <c r="AD77" s="206">
        <f>AC77+AC78+AC79</f>
        <v>9821.23</v>
      </c>
      <c r="AE77" s="225">
        <v>9821.23</v>
      </c>
      <c r="AF77" s="226">
        <f>AE77-AD77</f>
        <v>0</v>
      </c>
    </row>
    <row r="78" spans="1:32" ht="45.75" hidden="1" thickBot="1">
      <c r="A78" s="223"/>
      <c r="B78" s="224"/>
      <c r="C78" s="37" t="s">
        <v>21</v>
      </c>
      <c r="D78" s="38"/>
      <c r="E78" s="39"/>
      <c r="F78" s="40"/>
      <c r="G78" s="40"/>
      <c r="H78" s="40"/>
      <c r="I78" s="40">
        <v>1500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36">
        <f t="shared" si="5"/>
        <v>1500</v>
      </c>
      <c r="AD78" s="206"/>
      <c r="AE78" s="225"/>
      <c r="AF78" s="226"/>
    </row>
    <row r="79" spans="1:32" ht="34.5" hidden="1" thickBot="1">
      <c r="A79" s="223"/>
      <c r="B79" s="224"/>
      <c r="C79" s="41" t="s">
        <v>22</v>
      </c>
      <c r="D79" s="42"/>
      <c r="E79" s="4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>
        <v>1500</v>
      </c>
      <c r="U79" s="43"/>
      <c r="V79" s="43"/>
      <c r="W79" s="43">
        <v>1321.23</v>
      </c>
      <c r="X79" s="43"/>
      <c r="Y79" s="43"/>
      <c r="Z79" s="44"/>
      <c r="AA79" s="44"/>
      <c r="AB79" s="43"/>
      <c r="AC79" s="17">
        <f t="shared" si="5"/>
        <v>2821.23</v>
      </c>
      <c r="AD79" s="206"/>
      <c r="AE79" s="225"/>
      <c r="AF79" s="226"/>
    </row>
    <row r="80" spans="1:32" ht="34.5" hidden="1" thickBot="1">
      <c r="A80" s="223">
        <v>4</v>
      </c>
      <c r="B80" s="224" t="s">
        <v>23</v>
      </c>
      <c r="C80" s="19" t="s">
        <v>24</v>
      </c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12000</v>
      </c>
      <c r="Y80" s="21"/>
      <c r="Z80" s="22"/>
      <c r="AA80" s="22"/>
      <c r="AB80" s="21"/>
      <c r="AC80" s="12">
        <f t="shared" si="5"/>
        <v>12000</v>
      </c>
      <c r="AD80" s="206">
        <f>AC80+AC81</f>
        <v>13513.81</v>
      </c>
      <c r="AE80" s="226">
        <v>13513.81</v>
      </c>
      <c r="AF80" s="226">
        <f>AE80-AD80</f>
        <v>0</v>
      </c>
    </row>
    <row r="81" spans="1:32" ht="23.25" hidden="1" thickBot="1">
      <c r="A81" s="223"/>
      <c r="B81" s="224"/>
      <c r="C81" s="29" t="s">
        <v>25</v>
      </c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v>800</v>
      </c>
      <c r="U81" s="31"/>
      <c r="V81" s="31"/>
      <c r="W81" s="31">
        <v>713.81</v>
      </c>
      <c r="X81" s="31"/>
      <c r="Y81" s="31"/>
      <c r="Z81" s="45"/>
      <c r="AA81" s="45"/>
      <c r="AB81" s="31"/>
      <c r="AC81" s="17">
        <f t="shared" si="5"/>
        <v>1513.81</v>
      </c>
      <c r="AD81" s="206"/>
      <c r="AE81" s="226"/>
      <c r="AF81" s="226"/>
    </row>
    <row r="82" spans="1:32" ht="34.5" hidden="1" thickBot="1">
      <c r="A82" s="46"/>
      <c r="B82" s="135"/>
      <c r="C82" s="48" t="s">
        <v>26</v>
      </c>
      <c r="D82" s="49"/>
      <c r="E82" s="49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4"/>
      <c r="AA82" s="44"/>
      <c r="AB82" s="43"/>
      <c r="AC82" s="50">
        <f t="shared" si="5"/>
        <v>0</v>
      </c>
      <c r="AD82" s="51"/>
      <c r="AE82" s="226"/>
      <c r="AF82" s="226"/>
    </row>
    <row r="83" spans="1:32" ht="45.75" hidden="1" thickBot="1">
      <c r="A83" s="136" t="s">
        <v>27</v>
      </c>
      <c r="B83" s="137" t="s">
        <v>28</v>
      </c>
      <c r="C83" s="138" t="s">
        <v>29</v>
      </c>
      <c r="D83" s="139"/>
      <c r="E83" s="139"/>
      <c r="F83" s="140"/>
      <c r="G83" s="140">
        <v>6641.51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1"/>
      <c r="AA83" s="141"/>
      <c r="AB83" s="140"/>
      <c r="AC83" s="142">
        <f t="shared" si="5"/>
        <v>6641.51</v>
      </c>
      <c r="AD83" s="143">
        <f>AC83</f>
        <v>6641.51</v>
      </c>
      <c r="AE83" s="58">
        <v>6641.51</v>
      </c>
      <c r="AF83" s="59">
        <f>AE83-AD83</f>
        <v>0</v>
      </c>
    </row>
    <row r="84" spans="1:32" ht="69" customHeight="1" hidden="1" thickBot="1">
      <c r="A84" s="144" t="s">
        <v>64</v>
      </c>
      <c r="B84" s="146" t="s">
        <v>65</v>
      </c>
      <c r="C84" s="61" t="s">
        <v>68</v>
      </c>
      <c r="D84" s="49"/>
      <c r="E84" s="147"/>
      <c r="F84" s="148"/>
      <c r="G84" s="148">
        <v>-12154.73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>
        <v>1545.1</v>
      </c>
      <c r="U84" s="148"/>
      <c r="V84" s="148"/>
      <c r="W84" s="148">
        <v>-1545.1</v>
      </c>
      <c r="X84" s="148"/>
      <c r="Y84" s="148"/>
      <c r="Z84" s="149"/>
      <c r="AA84" s="149"/>
      <c r="AB84" s="148"/>
      <c r="AC84" s="150">
        <f>T84+W84</f>
        <v>0</v>
      </c>
      <c r="AD84" s="51">
        <f>AC84</f>
        <v>0</v>
      </c>
      <c r="AE84" s="145">
        <f>AE39+AD84</f>
        <v>20745.1</v>
      </c>
      <c r="AF84" s="63">
        <f>AE84-AD84</f>
        <v>20745.1</v>
      </c>
    </row>
    <row r="85" spans="1:32" ht="40.5" customHeight="1" hidden="1" thickBot="1">
      <c r="A85" s="46" t="s">
        <v>30</v>
      </c>
      <c r="B85" s="146"/>
      <c r="C85" s="61" t="s">
        <v>103</v>
      </c>
      <c r="D85" s="49"/>
      <c r="E85" s="147"/>
      <c r="F85" s="148"/>
      <c r="G85" s="148">
        <v>12154.73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9"/>
      <c r="AA85" s="149"/>
      <c r="AB85" s="148"/>
      <c r="AC85" s="150"/>
      <c r="AD85" s="51">
        <f>AC85</f>
        <v>0</v>
      </c>
      <c r="AE85" s="145"/>
      <c r="AF85" s="226">
        <f>AE85-AD85</f>
        <v>0</v>
      </c>
    </row>
    <row r="86" spans="1:32" ht="15" hidden="1" thickBot="1">
      <c r="A86" s="223" t="s">
        <v>33</v>
      </c>
      <c r="B86" s="227" t="s">
        <v>34</v>
      </c>
      <c r="C86" s="64" t="s">
        <v>35</v>
      </c>
      <c r="D86" s="20"/>
      <c r="E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2"/>
      <c r="AA86" s="22"/>
      <c r="AB86" s="21"/>
      <c r="AC86" s="12">
        <f t="shared" si="5"/>
        <v>0</v>
      </c>
      <c r="AD86" s="228">
        <f>AC86+AC87+AC88+AC89</f>
        <v>12462.45</v>
      </c>
      <c r="AE86" s="229">
        <v>12462.45</v>
      </c>
      <c r="AF86" s="226"/>
    </row>
    <row r="87" spans="1:32" ht="34.5" hidden="1" thickBot="1">
      <c r="A87" s="223"/>
      <c r="B87" s="227"/>
      <c r="C87" s="65" t="s">
        <v>36</v>
      </c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>
        <v>12462.45</v>
      </c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40"/>
      <c r="AC87" s="66">
        <f t="shared" si="5"/>
        <v>12462.45</v>
      </c>
      <c r="AD87" s="228"/>
      <c r="AE87" s="229"/>
      <c r="AF87" s="226"/>
    </row>
    <row r="88" spans="1:32" ht="23.25" hidden="1" thickBot="1">
      <c r="A88" s="223"/>
      <c r="B88" s="227"/>
      <c r="C88" s="67" t="s">
        <v>37</v>
      </c>
      <c r="D88" s="25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40"/>
      <c r="AC88" s="66">
        <f t="shared" si="5"/>
        <v>0</v>
      </c>
      <c r="AD88" s="228"/>
      <c r="AE88" s="229"/>
      <c r="AF88" s="226"/>
    </row>
    <row r="89" spans="1:32" ht="45.75" hidden="1" thickBot="1">
      <c r="A89" s="223"/>
      <c r="B89" s="227"/>
      <c r="C89" s="67" t="s">
        <v>38</v>
      </c>
      <c r="D89" s="30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45"/>
      <c r="AA89" s="45"/>
      <c r="AB89" s="31"/>
      <c r="AC89" s="17">
        <f t="shared" si="5"/>
        <v>0</v>
      </c>
      <c r="AD89" s="228"/>
      <c r="AE89" s="229"/>
      <c r="AF89" s="226">
        <f>AE89-AD89</f>
        <v>0</v>
      </c>
    </row>
    <row r="90" spans="1:32" ht="23.25" hidden="1" thickBot="1">
      <c r="A90" s="223" t="s">
        <v>39</v>
      </c>
      <c r="B90" s="224" t="s">
        <v>40</v>
      </c>
      <c r="C90" s="64" t="s">
        <v>41</v>
      </c>
      <c r="D90" s="20"/>
      <c r="E90" s="21"/>
      <c r="F90" s="21"/>
      <c r="G90" s="21">
        <v>20000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2"/>
      <c r="AA90" s="22"/>
      <c r="AB90" s="21"/>
      <c r="AC90" s="12">
        <f t="shared" si="5"/>
        <v>20000</v>
      </c>
      <c r="AD90" s="206">
        <f>AC90+AC91</f>
        <v>20000</v>
      </c>
      <c r="AE90" s="229">
        <v>25642.9</v>
      </c>
      <c r="AF90" s="226"/>
    </row>
    <row r="91" spans="1:32" ht="23.25" thickBot="1">
      <c r="A91" s="223"/>
      <c r="B91" s="224"/>
      <c r="C91" s="68" t="s">
        <v>42</v>
      </c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>
        <v>362.9</v>
      </c>
      <c r="U91" s="26"/>
      <c r="V91" s="26"/>
      <c r="W91" s="26">
        <v>-362.9</v>
      </c>
      <c r="X91" s="26"/>
      <c r="Y91" s="26"/>
      <c r="Z91" s="27"/>
      <c r="AA91" s="27"/>
      <c r="AB91" s="26"/>
      <c r="AC91" s="69">
        <f t="shared" si="5"/>
        <v>0</v>
      </c>
      <c r="AD91" s="206"/>
      <c r="AE91" s="229"/>
      <c r="AF91" s="226">
        <f>AE91-AD91</f>
        <v>0</v>
      </c>
    </row>
    <row r="92" spans="1:32" ht="23.25" hidden="1" thickBot="1">
      <c r="A92" s="223" t="s">
        <v>43</v>
      </c>
      <c r="B92" s="224" t="s">
        <v>44</v>
      </c>
      <c r="C92" s="64" t="s">
        <v>45</v>
      </c>
      <c r="D92" s="20"/>
      <c r="E92" s="20"/>
      <c r="F92" s="21"/>
      <c r="G92" s="21">
        <v>6789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70"/>
      <c r="AA92" s="71"/>
      <c r="AB92" s="21"/>
      <c r="AC92" s="23">
        <f t="shared" si="5"/>
        <v>6789</v>
      </c>
      <c r="AD92" s="206">
        <f>AC92+AC93+AC94</f>
        <v>9180</v>
      </c>
      <c r="AE92" s="229">
        <v>9180.16</v>
      </c>
      <c r="AF92" s="226"/>
    </row>
    <row r="93" spans="1:32" ht="15" hidden="1" thickBot="1">
      <c r="A93" s="223"/>
      <c r="B93" s="224"/>
      <c r="C93" s="72" t="s">
        <v>46</v>
      </c>
      <c r="D93" s="73"/>
      <c r="E93" s="73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>
        <v>1000</v>
      </c>
      <c r="X93" s="74"/>
      <c r="Y93" s="74"/>
      <c r="Z93" s="75"/>
      <c r="AA93" s="76"/>
      <c r="AB93" s="74"/>
      <c r="AC93" s="77">
        <f t="shared" si="5"/>
        <v>1000</v>
      </c>
      <c r="AD93" s="206"/>
      <c r="AE93" s="229"/>
      <c r="AF93" s="226"/>
    </row>
    <row r="94" spans="1:32" ht="34.5" hidden="1" thickBot="1">
      <c r="A94" s="223"/>
      <c r="B94" s="224"/>
      <c r="C94" s="68" t="s">
        <v>47</v>
      </c>
      <c r="D94" s="30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>
        <v>891</v>
      </c>
      <c r="U94" s="31"/>
      <c r="V94" s="31"/>
      <c r="W94" s="31">
        <v>500</v>
      </c>
      <c r="X94" s="31"/>
      <c r="Y94" s="31"/>
      <c r="Z94" s="78"/>
      <c r="AA94" s="79"/>
      <c r="AB94" s="31"/>
      <c r="AC94" s="32">
        <f t="shared" si="5"/>
        <v>1391</v>
      </c>
      <c r="AD94" s="206"/>
      <c r="AE94" s="229"/>
      <c r="AF94" s="226">
        <f>AE94-AD94</f>
        <v>0</v>
      </c>
    </row>
    <row r="95" spans="1:32" ht="34.5" hidden="1" thickBot="1">
      <c r="A95" s="223" t="s">
        <v>48</v>
      </c>
      <c r="B95" s="224" t="s">
        <v>49</v>
      </c>
      <c r="C95" s="64" t="s">
        <v>50</v>
      </c>
      <c r="D95" s="20"/>
      <c r="E95" s="20"/>
      <c r="F95" s="21"/>
      <c r="G95" s="21">
        <v>10000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2"/>
      <c r="AA95" s="22"/>
      <c r="AB95" s="21"/>
      <c r="AC95" s="12">
        <f t="shared" si="5"/>
        <v>10000</v>
      </c>
      <c r="AD95" s="206">
        <f>SUM(AC95:AC98)</f>
        <v>19155.239999999998</v>
      </c>
      <c r="AE95" s="229">
        <v>19155.24</v>
      </c>
      <c r="AF95" s="226"/>
    </row>
    <row r="96" spans="1:32" ht="23.25" hidden="1" thickBot="1">
      <c r="A96" s="223"/>
      <c r="B96" s="224"/>
      <c r="C96" s="80" t="s">
        <v>51</v>
      </c>
      <c r="D96" s="81"/>
      <c r="E96" s="81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4"/>
      <c r="AC96" s="36">
        <f t="shared" si="5"/>
        <v>0</v>
      </c>
      <c r="AD96" s="206"/>
      <c r="AE96" s="229"/>
      <c r="AF96" s="226"/>
    </row>
    <row r="97" spans="1:32" ht="45.75" hidden="1" thickBot="1">
      <c r="A97" s="223"/>
      <c r="B97" s="224"/>
      <c r="C97" s="82" t="s">
        <v>52</v>
      </c>
      <c r="D97" s="83"/>
      <c r="E97" s="83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>
        <v>800</v>
      </c>
      <c r="U97" s="40"/>
      <c r="V97" s="40"/>
      <c r="W97" s="40">
        <v>800</v>
      </c>
      <c r="X97" s="40"/>
      <c r="Y97" s="40"/>
      <c r="Z97" s="84"/>
      <c r="AA97" s="84"/>
      <c r="AB97" s="40"/>
      <c r="AC97" s="66">
        <f t="shared" si="5"/>
        <v>1600</v>
      </c>
      <c r="AD97" s="206"/>
      <c r="AE97" s="229"/>
      <c r="AF97" s="226"/>
    </row>
    <row r="98" spans="1:32" ht="23.25" hidden="1" thickBot="1">
      <c r="A98" s="223"/>
      <c r="B98" s="224"/>
      <c r="C98" s="68" t="s">
        <v>53</v>
      </c>
      <c r="D98" s="30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>
        <v>7555.24</v>
      </c>
      <c r="Y98" s="31"/>
      <c r="Z98" s="45"/>
      <c r="AA98" s="45"/>
      <c r="AB98" s="31"/>
      <c r="AC98" s="17">
        <f t="shared" si="5"/>
        <v>7555.24</v>
      </c>
      <c r="AD98" s="206"/>
      <c r="AE98" s="229"/>
      <c r="AF98" s="226">
        <f>AE98-AD98</f>
        <v>0</v>
      </c>
    </row>
    <row r="99" spans="1:32" ht="15" hidden="1" thickBot="1">
      <c r="A99" s="223" t="s">
        <v>54</v>
      </c>
      <c r="B99" s="224" t="s">
        <v>55</v>
      </c>
      <c r="C99" s="85" t="s">
        <v>56</v>
      </c>
      <c r="D99" s="20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2"/>
      <c r="AB99" s="21"/>
      <c r="AC99" s="12">
        <f t="shared" si="5"/>
        <v>0</v>
      </c>
      <c r="AD99" s="206">
        <f>AC99+AC100+AC101</f>
        <v>10821.3</v>
      </c>
      <c r="AE99" s="229">
        <v>10821.3</v>
      </c>
      <c r="AF99" s="226"/>
    </row>
    <row r="100" spans="1:32" ht="15" hidden="1" thickBot="1">
      <c r="A100" s="223"/>
      <c r="B100" s="224"/>
      <c r="C100" s="82" t="s">
        <v>57</v>
      </c>
      <c r="D100" s="73"/>
      <c r="E100" s="7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86"/>
      <c r="AA100" s="86"/>
      <c r="AB100" s="74"/>
      <c r="AC100" s="66">
        <f t="shared" si="5"/>
        <v>0</v>
      </c>
      <c r="AD100" s="206"/>
      <c r="AE100" s="229"/>
      <c r="AF100" s="226"/>
    </row>
    <row r="101" spans="1:32" ht="23.25" hidden="1" thickBot="1">
      <c r="A101" s="223"/>
      <c r="B101" s="224"/>
      <c r="C101" s="68" t="s">
        <v>58</v>
      </c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>
        <v>10821.3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45"/>
      <c r="AA101" s="45"/>
      <c r="AB101" s="31"/>
      <c r="AC101" s="17">
        <f t="shared" si="5"/>
        <v>10821.3</v>
      </c>
      <c r="AD101" s="206"/>
      <c r="AE101" s="229"/>
      <c r="AF101" s="226">
        <f>AE101-AD101</f>
        <v>0</v>
      </c>
    </row>
    <row r="102" spans="1:32" ht="23.25" hidden="1" thickBot="1">
      <c r="A102" s="223" t="s">
        <v>59</v>
      </c>
      <c r="B102" s="224" t="s">
        <v>60</v>
      </c>
      <c r="C102" s="64" t="s">
        <v>61</v>
      </c>
      <c r="D102" s="87"/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v>4050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3">
        <f t="shared" si="5"/>
        <v>4050</v>
      </c>
      <c r="AD102" s="206">
        <f>AC102+AC103+AC104</f>
        <v>10462.3</v>
      </c>
      <c r="AE102" s="229">
        <v>10462.3</v>
      </c>
      <c r="AF102" s="226"/>
    </row>
    <row r="103" spans="1:32" ht="23.25" hidden="1" thickBot="1">
      <c r="A103" s="223"/>
      <c r="B103" s="224"/>
      <c r="C103" s="82" t="s">
        <v>62</v>
      </c>
      <c r="D103" s="88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>
        <v>3350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89">
        <f t="shared" si="5"/>
        <v>3350</v>
      </c>
      <c r="AD103" s="206"/>
      <c r="AE103" s="229"/>
      <c r="AF103" s="226"/>
    </row>
    <row r="104" spans="1:32" ht="34.5" hidden="1" thickBot="1">
      <c r="A104" s="223"/>
      <c r="B104" s="224"/>
      <c r="C104" s="68" t="s">
        <v>63</v>
      </c>
      <c r="D104" s="90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>
        <v>1500</v>
      </c>
      <c r="U104" s="31"/>
      <c r="V104" s="31"/>
      <c r="W104" s="31">
        <v>1562.3</v>
      </c>
      <c r="X104" s="31"/>
      <c r="Y104" s="31"/>
      <c r="Z104" s="31"/>
      <c r="AA104" s="31"/>
      <c r="AB104" s="31"/>
      <c r="AC104" s="32">
        <f aca="true" t="shared" si="6" ref="AC104:AC131">SUM(D104:AB104)</f>
        <v>3062.3</v>
      </c>
      <c r="AD104" s="206"/>
      <c r="AE104" s="229"/>
      <c r="AF104" s="226">
        <f>AE104-AD104</f>
        <v>0</v>
      </c>
    </row>
    <row r="105" spans="1:32" ht="23.25" hidden="1" thickBot="1">
      <c r="A105" s="223" t="s">
        <v>64</v>
      </c>
      <c r="B105" s="224" t="s">
        <v>65</v>
      </c>
      <c r="C105" s="91" t="s">
        <v>66</v>
      </c>
      <c r="D105" s="81"/>
      <c r="E105" s="34"/>
      <c r="F105" s="34"/>
      <c r="G105" s="34">
        <v>11000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  <c r="AB105" s="35"/>
      <c r="AC105" s="36">
        <f t="shared" si="6"/>
        <v>11000</v>
      </c>
      <c r="AD105" s="206">
        <f>AC105+AC106+AC107</f>
        <v>20745.1</v>
      </c>
      <c r="AE105" s="229">
        <v>20745.1</v>
      </c>
      <c r="AF105" s="226"/>
    </row>
    <row r="106" spans="1:32" ht="23.25" hidden="1" thickBot="1">
      <c r="A106" s="223"/>
      <c r="B106" s="224"/>
      <c r="C106" s="92" t="s">
        <v>67</v>
      </c>
      <c r="D106" s="73"/>
      <c r="E106" s="74"/>
      <c r="F106" s="74"/>
      <c r="G106" s="74"/>
      <c r="H106" s="74"/>
      <c r="I106" s="74"/>
      <c r="J106" s="74"/>
      <c r="K106" s="74"/>
      <c r="L106" s="74"/>
      <c r="M106" s="74">
        <v>5000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86"/>
      <c r="AA106" s="86"/>
      <c r="AB106" s="86"/>
      <c r="AC106" s="36">
        <f t="shared" si="6"/>
        <v>5000</v>
      </c>
      <c r="AD106" s="206"/>
      <c r="AE106" s="229"/>
      <c r="AF106" s="226"/>
    </row>
    <row r="107" spans="1:32" ht="45.75" hidden="1" thickBot="1">
      <c r="A107" s="223"/>
      <c r="B107" s="224"/>
      <c r="C107" s="65" t="s">
        <v>68</v>
      </c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>
        <v>2000</v>
      </c>
      <c r="U107" s="26"/>
      <c r="V107" s="26"/>
      <c r="W107" s="26">
        <v>2745.1</v>
      </c>
      <c r="X107" s="26"/>
      <c r="Y107" s="26"/>
      <c r="Z107" s="27"/>
      <c r="AA107" s="27"/>
      <c r="AB107" s="26"/>
      <c r="AC107" s="69">
        <f t="shared" si="6"/>
        <v>4745.1</v>
      </c>
      <c r="AD107" s="206"/>
      <c r="AE107" s="229"/>
      <c r="AF107" s="226">
        <f>AE107-AD107</f>
        <v>0</v>
      </c>
    </row>
    <row r="108" spans="1:32" ht="23.25" hidden="1" thickBot="1">
      <c r="A108" s="223" t="s">
        <v>69</v>
      </c>
      <c r="B108" s="224" t="s">
        <v>70</v>
      </c>
      <c r="C108" s="93" t="s">
        <v>71</v>
      </c>
      <c r="D108" s="94"/>
      <c r="E108" s="95"/>
      <c r="F108" s="95"/>
      <c r="G108" s="95"/>
      <c r="H108" s="95"/>
      <c r="I108" s="95"/>
      <c r="J108" s="95"/>
      <c r="K108" s="95">
        <v>4000</v>
      </c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6"/>
      <c r="AA108" s="96"/>
      <c r="AB108" s="95"/>
      <c r="AC108" s="12">
        <f t="shared" si="6"/>
        <v>4000</v>
      </c>
      <c r="AD108" s="206">
        <f>AC108+AC109+AC110+AC111+AC112+AC113</f>
        <v>12616.310000000001</v>
      </c>
      <c r="AE108" s="229">
        <v>12616.31</v>
      </c>
      <c r="AF108" s="226"/>
    </row>
    <row r="109" spans="1:32" ht="34.5" hidden="1" thickBot="1">
      <c r="A109" s="223"/>
      <c r="B109" s="224"/>
      <c r="C109" s="91" t="s">
        <v>72</v>
      </c>
      <c r="D109" s="9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9"/>
      <c r="AA109" s="99"/>
      <c r="AB109" s="98"/>
      <c r="AC109" s="66">
        <f t="shared" si="6"/>
        <v>0</v>
      </c>
      <c r="AD109" s="206"/>
      <c r="AE109" s="229"/>
      <c r="AF109" s="226"/>
    </row>
    <row r="110" spans="1:32" ht="34.5" hidden="1" thickBot="1">
      <c r="A110" s="223"/>
      <c r="B110" s="224"/>
      <c r="C110" s="100" t="s">
        <v>73</v>
      </c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>
        <v>3100</v>
      </c>
      <c r="X110" s="102"/>
      <c r="Y110" s="102"/>
      <c r="Z110" s="103"/>
      <c r="AA110" s="103"/>
      <c r="AB110" s="102"/>
      <c r="AC110" s="66">
        <f t="shared" si="6"/>
        <v>3100</v>
      </c>
      <c r="AD110" s="206"/>
      <c r="AE110" s="229"/>
      <c r="AF110" s="226"/>
    </row>
    <row r="111" spans="1:32" ht="23.25" hidden="1" thickBot="1">
      <c r="A111" s="223"/>
      <c r="B111" s="224"/>
      <c r="C111" s="65" t="s">
        <v>74</v>
      </c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6"/>
      <c r="AA111" s="106"/>
      <c r="AB111" s="105"/>
      <c r="AC111" s="66">
        <f t="shared" si="6"/>
        <v>0</v>
      </c>
      <c r="AD111" s="206"/>
      <c r="AE111" s="229"/>
      <c r="AF111" s="226"/>
    </row>
    <row r="112" spans="1:32" ht="34.5" hidden="1" thickBot="1">
      <c r="A112" s="223"/>
      <c r="B112" s="224"/>
      <c r="C112" s="65" t="s">
        <v>75</v>
      </c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>
        <v>5516.31</v>
      </c>
      <c r="Z112" s="106"/>
      <c r="AA112" s="106"/>
      <c r="AB112" s="105"/>
      <c r="AC112" s="66">
        <f t="shared" si="6"/>
        <v>5516.31</v>
      </c>
      <c r="AD112" s="206"/>
      <c r="AE112" s="229"/>
      <c r="AF112" s="226"/>
    </row>
    <row r="113" spans="1:32" ht="23.25" hidden="1" thickBot="1">
      <c r="A113" s="223"/>
      <c r="B113" s="224"/>
      <c r="C113" s="107" t="s">
        <v>76</v>
      </c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10"/>
      <c r="AA113" s="110"/>
      <c r="AB113" s="109"/>
      <c r="AC113" s="17">
        <f t="shared" si="6"/>
        <v>0</v>
      </c>
      <c r="AD113" s="206"/>
      <c r="AE113" s="229"/>
      <c r="AF113" s="226">
        <f>AE113-AD113</f>
        <v>0</v>
      </c>
    </row>
    <row r="114" spans="1:32" ht="34.5" hidden="1" thickBot="1">
      <c r="A114" s="223" t="s">
        <v>77</v>
      </c>
      <c r="B114" s="224" t="s">
        <v>78</v>
      </c>
      <c r="C114" s="93" t="s">
        <v>79</v>
      </c>
      <c r="D114" s="20"/>
      <c r="E114" s="2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111"/>
      <c r="U114" s="21"/>
      <c r="V114" s="21"/>
      <c r="W114" s="21"/>
      <c r="X114" s="21"/>
      <c r="Y114" s="21">
        <v>11500</v>
      </c>
      <c r="Z114" s="22"/>
      <c r="AA114" s="22"/>
      <c r="AB114" s="70"/>
      <c r="AC114" s="112">
        <f t="shared" si="6"/>
        <v>11500</v>
      </c>
      <c r="AD114" s="206">
        <f>SUM(AC114:AC116)</f>
        <v>19745.03</v>
      </c>
      <c r="AE114" s="229">
        <v>19745.03</v>
      </c>
      <c r="AF114" s="226"/>
    </row>
    <row r="115" spans="1:32" ht="45.75" hidden="1" thickBot="1">
      <c r="A115" s="223"/>
      <c r="B115" s="224"/>
      <c r="C115" s="100" t="s">
        <v>80</v>
      </c>
      <c r="D115" s="83"/>
      <c r="E115" s="83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>
        <v>6500</v>
      </c>
      <c r="Q115" s="40"/>
      <c r="R115" s="40"/>
      <c r="S115" s="40"/>
      <c r="T115" s="39"/>
      <c r="U115" s="40"/>
      <c r="V115" s="40"/>
      <c r="W115" s="40"/>
      <c r="X115" s="40"/>
      <c r="Y115" s="40"/>
      <c r="Z115" s="84"/>
      <c r="AA115" s="84"/>
      <c r="AB115" s="113"/>
      <c r="AC115" s="114">
        <f t="shared" si="6"/>
        <v>6500</v>
      </c>
      <c r="AD115" s="206"/>
      <c r="AE115" s="229"/>
      <c r="AF115" s="226"/>
    </row>
    <row r="116" spans="1:32" ht="23.25" hidden="1" thickBot="1">
      <c r="A116" s="223"/>
      <c r="B116" s="224"/>
      <c r="C116" s="107" t="s">
        <v>81</v>
      </c>
      <c r="D116" s="30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>
        <v>1000</v>
      </c>
      <c r="U116" s="31"/>
      <c r="V116" s="31"/>
      <c r="W116" s="31">
        <v>745.03</v>
      </c>
      <c r="X116" s="31"/>
      <c r="Y116" s="31"/>
      <c r="Z116" s="45"/>
      <c r="AA116" s="45"/>
      <c r="AB116" s="78"/>
      <c r="AC116" s="115">
        <f t="shared" si="6"/>
        <v>1745.03</v>
      </c>
      <c r="AD116" s="206"/>
      <c r="AE116" s="229"/>
      <c r="AF116" s="226">
        <f>AE116-AD116</f>
        <v>0</v>
      </c>
    </row>
    <row r="117" spans="1:32" ht="15" hidden="1" thickBot="1">
      <c r="A117" s="223" t="s">
        <v>82</v>
      </c>
      <c r="B117" s="224" t="s">
        <v>83</v>
      </c>
      <c r="C117" s="93" t="s">
        <v>84</v>
      </c>
      <c r="D117" s="20"/>
      <c r="E117" s="20"/>
      <c r="F117" s="21">
        <v>2661.09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2"/>
      <c r="AA117" s="22"/>
      <c r="AB117" s="21"/>
      <c r="AC117" s="12">
        <f t="shared" si="6"/>
        <v>2661.09</v>
      </c>
      <c r="AD117" s="206">
        <f>SUM(AC117:AC121)</f>
        <v>10361.09</v>
      </c>
      <c r="AE117" s="229">
        <v>11411.09</v>
      </c>
      <c r="AF117" s="226"/>
    </row>
    <row r="118" spans="1:32" ht="23.25" hidden="1" thickBot="1">
      <c r="A118" s="223"/>
      <c r="B118" s="224"/>
      <c r="C118" s="100" t="s">
        <v>85</v>
      </c>
      <c r="D118" s="83">
        <v>0</v>
      </c>
      <c r="E118" s="83"/>
      <c r="F118" s="40">
        <v>-850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84"/>
      <c r="AA118" s="84"/>
      <c r="AB118" s="40"/>
      <c r="AC118" s="66">
        <f t="shared" si="6"/>
        <v>-850</v>
      </c>
      <c r="AD118" s="206"/>
      <c r="AE118" s="229"/>
      <c r="AF118" s="226"/>
    </row>
    <row r="119" spans="1:32" ht="45.75" hidden="1" thickBot="1">
      <c r="A119" s="223"/>
      <c r="B119" s="224"/>
      <c r="C119" s="100" t="s">
        <v>86</v>
      </c>
      <c r="D119" s="83"/>
      <c r="E119" s="83"/>
      <c r="F119" s="40"/>
      <c r="G119" s="40"/>
      <c r="H119" s="40"/>
      <c r="I119" s="40"/>
      <c r="J119" s="40">
        <v>6000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84"/>
      <c r="AA119" s="84"/>
      <c r="AB119" s="40"/>
      <c r="AC119" s="66">
        <f t="shared" si="6"/>
        <v>6000</v>
      </c>
      <c r="AD119" s="206"/>
      <c r="AE119" s="229"/>
      <c r="AF119" s="226"/>
    </row>
    <row r="120" spans="1:32" ht="23.25" hidden="1" thickBot="1">
      <c r="A120" s="223"/>
      <c r="B120" s="224"/>
      <c r="C120" s="100" t="s">
        <v>87</v>
      </c>
      <c r="D120" s="83"/>
      <c r="E120" s="83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>
        <v>1000</v>
      </c>
      <c r="U120" s="40"/>
      <c r="V120" s="40"/>
      <c r="W120" s="40">
        <v>700</v>
      </c>
      <c r="X120" s="40"/>
      <c r="Y120" s="40"/>
      <c r="Z120" s="84"/>
      <c r="AA120" s="84"/>
      <c r="AB120" s="40"/>
      <c r="AC120" s="66">
        <f t="shared" si="6"/>
        <v>1700</v>
      </c>
      <c r="AD120" s="206"/>
      <c r="AE120" s="229"/>
      <c r="AF120" s="226"/>
    </row>
    <row r="121" spans="1:32" ht="45.75" hidden="1" thickBot="1">
      <c r="A121" s="223"/>
      <c r="B121" s="224"/>
      <c r="C121" s="107" t="s">
        <v>111</v>
      </c>
      <c r="D121" s="30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>
        <v>850</v>
      </c>
      <c r="U121" s="31"/>
      <c r="V121" s="31"/>
      <c r="W121" s="31"/>
      <c r="X121" s="31"/>
      <c r="Y121" s="31"/>
      <c r="Z121" s="45"/>
      <c r="AA121" s="45"/>
      <c r="AB121" s="31"/>
      <c r="AC121" s="17">
        <f t="shared" si="6"/>
        <v>850</v>
      </c>
      <c r="AD121" s="206"/>
      <c r="AE121" s="229"/>
      <c r="AF121" s="226">
        <f>AE121-AD121</f>
        <v>0</v>
      </c>
    </row>
    <row r="122" spans="1:32" ht="57" hidden="1" thickBot="1">
      <c r="A122" s="223" t="s">
        <v>88</v>
      </c>
      <c r="B122" s="224" t="s">
        <v>89</v>
      </c>
      <c r="C122" s="64" t="s">
        <v>90</v>
      </c>
      <c r="D122" s="20"/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2"/>
      <c r="AA122" s="22"/>
      <c r="AB122" s="21">
        <v>12500</v>
      </c>
      <c r="AC122" s="12">
        <f t="shared" si="6"/>
        <v>12500</v>
      </c>
      <c r="AD122" s="206">
        <f>SUM(AC122:AC127)</f>
        <v>22001.61</v>
      </c>
      <c r="AE122" s="229">
        <v>22001.61</v>
      </c>
      <c r="AF122" s="226"/>
    </row>
    <row r="123" spans="1:32" ht="23.25" hidden="1" thickBot="1">
      <c r="A123" s="223"/>
      <c r="B123" s="224"/>
      <c r="C123" s="80" t="s">
        <v>91</v>
      </c>
      <c r="D123" s="81"/>
      <c r="E123" s="81"/>
      <c r="F123" s="34">
        <v>3000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5"/>
      <c r="AA123" s="35"/>
      <c r="AB123" s="34"/>
      <c r="AC123" s="66">
        <f t="shared" si="6"/>
        <v>3000</v>
      </c>
      <c r="AD123" s="206"/>
      <c r="AE123" s="229"/>
      <c r="AF123" s="226"/>
    </row>
    <row r="124" spans="1:32" ht="23.25" hidden="1" thickBot="1">
      <c r="A124" s="223"/>
      <c r="B124" s="224"/>
      <c r="C124" s="80" t="s">
        <v>92</v>
      </c>
      <c r="D124" s="81"/>
      <c r="E124" s="8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>
        <v>5500</v>
      </c>
      <c r="U124" s="34"/>
      <c r="V124" s="34"/>
      <c r="W124" s="34"/>
      <c r="X124" s="34"/>
      <c r="Y124" s="34"/>
      <c r="Z124" s="35"/>
      <c r="AA124" s="35"/>
      <c r="AB124" s="34"/>
      <c r="AC124" s="66">
        <f t="shared" si="6"/>
        <v>5500</v>
      </c>
      <c r="AD124" s="206"/>
      <c r="AE124" s="229"/>
      <c r="AF124" s="226"/>
    </row>
    <row r="125" spans="1:32" ht="23.25" hidden="1" thickBot="1">
      <c r="A125" s="223"/>
      <c r="B125" s="224"/>
      <c r="C125" s="82" t="s">
        <v>93</v>
      </c>
      <c r="D125" s="83"/>
      <c r="E125" s="83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84"/>
      <c r="AA125" s="84"/>
      <c r="AB125" s="40"/>
      <c r="AC125" s="66">
        <f t="shared" si="6"/>
        <v>0</v>
      </c>
      <c r="AD125" s="206"/>
      <c r="AE125" s="229"/>
      <c r="AF125" s="226"/>
    </row>
    <row r="126" spans="1:32" ht="23.25" hidden="1" thickBot="1">
      <c r="A126" s="223"/>
      <c r="B126" s="224"/>
      <c r="C126" s="67" t="s">
        <v>94</v>
      </c>
      <c r="D126" s="25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  <c r="AA126" s="27"/>
      <c r="AB126" s="40"/>
      <c r="AC126" s="66">
        <f t="shared" si="6"/>
        <v>0</v>
      </c>
      <c r="AD126" s="206"/>
      <c r="AE126" s="229"/>
      <c r="AF126" s="226"/>
    </row>
    <row r="127" spans="1:32" ht="23.25" hidden="1" thickBot="1">
      <c r="A127" s="223"/>
      <c r="B127" s="224"/>
      <c r="C127" s="67" t="s">
        <v>95</v>
      </c>
      <c r="D127" s="30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6"/>
      <c r="S127" s="26"/>
      <c r="T127" s="26">
        <v>500</v>
      </c>
      <c r="U127" s="26"/>
      <c r="V127" s="26"/>
      <c r="W127" s="26">
        <v>501.61</v>
      </c>
      <c r="X127" s="26"/>
      <c r="Y127" s="26"/>
      <c r="Z127" s="27"/>
      <c r="AA127" s="27"/>
      <c r="AB127" s="26"/>
      <c r="AC127" s="69">
        <f t="shared" si="6"/>
        <v>1001.61</v>
      </c>
      <c r="AD127" s="206"/>
      <c r="AE127" s="229"/>
      <c r="AF127" s="231">
        <f>AE127-AD127</f>
        <v>0</v>
      </c>
    </row>
    <row r="128" spans="1:32" ht="34.5" hidden="1" thickBot="1">
      <c r="A128" s="223" t="s">
        <v>96</v>
      </c>
      <c r="B128" s="224" t="s">
        <v>97</v>
      </c>
      <c r="C128" s="157" t="s">
        <v>98</v>
      </c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1"/>
      <c r="R128" s="162">
        <v>-2200</v>
      </c>
      <c r="S128" s="163"/>
      <c r="T128" s="164"/>
      <c r="U128" s="165"/>
      <c r="V128" s="166"/>
      <c r="W128" s="166"/>
      <c r="X128" s="166"/>
      <c r="Y128" s="166"/>
      <c r="Z128" s="166"/>
      <c r="AA128" s="166"/>
      <c r="AB128" s="166"/>
      <c r="AC128" s="167">
        <f t="shared" si="6"/>
        <v>-2200</v>
      </c>
      <c r="AD128" s="241">
        <f>AC128+AC131</f>
        <v>-1650</v>
      </c>
      <c r="AE128" s="230">
        <v>25642.9</v>
      </c>
      <c r="AF128" s="231"/>
    </row>
    <row r="129" spans="1:32" ht="34.5" hidden="1" thickBot="1">
      <c r="A129" s="223"/>
      <c r="B129" s="239"/>
      <c r="C129" s="158" t="s">
        <v>108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61"/>
      <c r="R129" s="168"/>
      <c r="S129" s="159"/>
      <c r="T129" s="160">
        <v>850</v>
      </c>
      <c r="U129" s="161"/>
      <c r="V129" s="159"/>
      <c r="W129" s="159"/>
      <c r="X129" s="159"/>
      <c r="Y129" s="159"/>
      <c r="Z129" s="159"/>
      <c r="AA129" s="159"/>
      <c r="AB129" s="159"/>
      <c r="AC129" s="169">
        <f t="shared" si="6"/>
        <v>850</v>
      </c>
      <c r="AD129" s="241"/>
      <c r="AE129" s="230"/>
      <c r="AF129" s="156"/>
    </row>
    <row r="130" spans="1:32" ht="34.5" hidden="1" thickBot="1">
      <c r="A130" s="223"/>
      <c r="B130" s="239"/>
      <c r="C130" s="158" t="s">
        <v>109</v>
      </c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61"/>
      <c r="R130" s="168"/>
      <c r="S130" s="159"/>
      <c r="T130" s="160">
        <v>800</v>
      </c>
      <c r="U130" s="161"/>
      <c r="V130" s="159"/>
      <c r="W130" s="159"/>
      <c r="X130" s="159"/>
      <c r="Y130" s="159"/>
      <c r="Z130" s="159"/>
      <c r="AA130" s="159"/>
      <c r="AB130" s="159"/>
      <c r="AC130" s="169">
        <f t="shared" si="6"/>
        <v>800</v>
      </c>
      <c r="AD130" s="241"/>
      <c r="AE130" s="230"/>
      <c r="AF130" s="156"/>
    </row>
    <row r="131" spans="1:32" ht="34.5" hidden="1" thickBot="1">
      <c r="A131" s="238"/>
      <c r="B131" s="240"/>
      <c r="C131" s="187" t="s">
        <v>110</v>
      </c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86"/>
      <c r="R131" s="188"/>
      <c r="S131" s="74"/>
      <c r="T131" s="189"/>
      <c r="U131" s="74"/>
      <c r="V131" s="74">
        <v>550</v>
      </c>
      <c r="W131" s="74"/>
      <c r="X131" s="74"/>
      <c r="Y131" s="74"/>
      <c r="Z131" s="74"/>
      <c r="AA131" s="74"/>
      <c r="AB131" s="74"/>
      <c r="AC131" s="190">
        <f t="shared" si="6"/>
        <v>550</v>
      </c>
      <c r="AD131" s="242"/>
      <c r="AE131" s="243"/>
      <c r="AF131" s="123">
        <f>SUM(AF72:AF127)</f>
        <v>20745.1</v>
      </c>
    </row>
    <row r="132" spans="1:31" ht="15" thickBot="1">
      <c r="A132" s="244" t="s">
        <v>100</v>
      </c>
      <c r="B132" s="245"/>
      <c r="C132" s="245"/>
      <c r="D132" s="191">
        <f>SUM(D72:D128)</f>
        <v>0</v>
      </c>
      <c r="E132" s="191">
        <f>SUM(E72:E128)</f>
        <v>5500</v>
      </c>
      <c r="F132" s="191">
        <f>F64+F118</f>
        <v>5861.09</v>
      </c>
      <c r="G132" s="191">
        <f>SUM(G72:G128)+12154.73</f>
        <v>91458.27</v>
      </c>
      <c r="H132" s="191">
        <f aca="true" t="shared" si="7" ref="H132:Q132">SUM(H72:H128)</f>
        <v>0</v>
      </c>
      <c r="I132" s="191">
        <f t="shared" si="7"/>
        <v>1500</v>
      </c>
      <c r="J132" s="191">
        <f t="shared" si="7"/>
        <v>6000</v>
      </c>
      <c r="K132" s="191">
        <f t="shared" si="7"/>
        <v>4000</v>
      </c>
      <c r="L132" s="191">
        <f t="shared" si="7"/>
        <v>0</v>
      </c>
      <c r="M132" s="191">
        <f t="shared" si="7"/>
        <v>5000</v>
      </c>
      <c r="N132" s="191">
        <f t="shared" si="7"/>
        <v>4050</v>
      </c>
      <c r="O132" s="191">
        <f t="shared" si="7"/>
        <v>10821.3</v>
      </c>
      <c r="P132" s="191">
        <f t="shared" si="7"/>
        <v>18962.45</v>
      </c>
      <c r="Q132" s="191">
        <f t="shared" si="7"/>
        <v>0</v>
      </c>
      <c r="R132" s="191">
        <f>SUM(R128:R131)</f>
        <v>-2200</v>
      </c>
      <c r="S132" s="191">
        <f aca="true" t="shared" si="8" ref="S132:AC132">SUM(S128:S131)</f>
        <v>0</v>
      </c>
      <c r="T132" s="191">
        <f>T91</f>
        <v>362.9</v>
      </c>
      <c r="U132" s="191">
        <f t="shared" si="8"/>
        <v>0</v>
      </c>
      <c r="V132" s="191">
        <f t="shared" si="8"/>
        <v>550</v>
      </c>
      <c r="W132" s="191">
        <f>W91</f>
        <v>-362.9</v>
      </c>
      <c r="X132" s="191">
        <f t="shared" si="8"/>
        <v>0</v>
      </c>
      <c r="Y132" s="191">
        <f t="shared" si="8"/>
        <v>0</v>
      </c>
      <c r="Z132" s="191">
        <f t="shared" si="8"/>
        <v>0</v>
      </c>
      <c r="AA132" s="191">
        <f t="shared" si="8"/>
        <v>0</v>
      </c>
      <c r="AB132" s="191">
        <f t="shared" si="8"/>
        <v>0</v>
      </c>
      <c r="AC132" s="191">
        <f t="shared" si="8"/>
        <v>0</v>
      </c>
      <c r="AD132" s="192">
        <f>AD84+AD85</f>
        <v>0</v>
      </c>
      <c r="AE132" s="193">
        <f>AE64</f>
        <v>268121.98</v>
      </c>
    </row>
    <row r="134" ht="15" thickBot="1"/>
    <row r="135" spans="1:31" ht="15" thickBot="1">
      <c r="A135" s="1"/>
      <c r="B135" s="2"/>
      <c r="C135" s="3"/>
      <c r="D135" s="234" t="s">
        <v>104</v>
      </c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</row>
    <row r="136" spans="1:31" ht="15" thickBot="1">
      <c r="A136" s="202" t="s">
        <v>2</v>
      </c>
      <c r="B136" s="235" t="s">
        <v>3</v>
      </c>
      <c r="C136" s="236" t="s">
        <v>4</v>
      </c>
      <c r="D136" s="4">
        <v>60016</v>
      </c>
      <c r="E136" s="5">
        <v>60016</v>
      </c>
      <c r="F136" s="6">
        <v>60016</v>
      </c>
      <c r="G136" s="6">
        <v>60016</v>
      </c>
      <c r="H136" s="6">
        <v>60016</v>
      </c>
      <c r="I136" s="6">
        <v>60095</v>
      </c>
      <c r="J136" s="6">
        <v>60095</v>
      </c>
      <c r="K136" s="6">
        <v>75412</v>
      </c>
      <c r="L136" s="6">
        <v>75412</v>
      </c>
      <c r="M136" s="6">
        <v>75412</v>
      </c>
      <c r="N136" s="6">
        <v>90004</v>
      </c>
      <c r="O136" s="6">
        <v>90004</v>
      </c>
      <c r="P136" s="6">
        <v>90015</v>
      </c>
      <c r="Q136" s="6">
        <v>90095</v>
      </c>
      <c r="R136" s="6">
        <v>90095</v>
      </c>
      <c r="S136" s="6">
        <v>90095</v>
      </c>
      <c r="T136" s="7">
        <v>92109</v>
      </c>
      <c r="U136" s="7">
        <v>92109</v>
      </c>
      <c r="V136" s="7"/>
      <c r="W136" s="7">
        <v>92109</v>
      </c>
      <c r="X136" s="7">
        <v>92109</v>
      </c>
      <c r="Y136" s="7">
        <v>92109</v>
      </c>
      <c r="Z136" s="8">
        <v>92605</v>
      </c>
      <c r="AA136" s="8">
        <v>92605</v>
      </c>
      <c r="AB136" s="7">
        <v>92605</v>
      </c>
      <c r="AC136" s="185" t="s">
        <v>5</v>
      </c>
      <c r="AD136" s="237" t="s">
        <v>6</v>
      </c>
      <c r="AE136" s="237" t="s">
        <v>6</v>
      </c>
    </row>
    <row r="137" spans="1:31" ht="17.25" customHeight="1" thickBot="1">
      <c r="A137" s="202"/>
      <c r="B137" s="235"/>
      <c r="C137" s="236"/>
      <c r="D137" s="130">
        <v>4210</v>
      </c>
      <c r="E137" s="131">
        <v>4270</v>
      </c>
      <c r="F137" s="132">
        <v>4300</v>
      </c>
      <c r="G137" s="132">
        <v>6050</v>
      </c>
      <c r="H137" s="132">
        <v>6060</v>
      </c>
      <c r="I137" s="132">
        <v>4300</v>
      </c>
      <c r="J137" s="132">
        <v>6050</v>
      </c>
      <c r="K137" s="132">
        <v>4210</v>
      </c>
      <c r="L137" s="132"/>
      <c r="M137" s="132">
        <v>6050</v>
      </c>
      <c r="N137" s="132">
        <v>4300</v>
      </c>
      <c r="O137" s="132">
        <v>6050</v>
      </c>
      <c r="P137" s="132">
        <v>6050</v>
      </c>
      <c r="Q137" s="132">
        <v>4210</v>
      </c>
      <c r="R137" s="132">
        <v>4300</v>
      </c>
      <c r="S137" s="132">
        <v>6060</v>
      </c>
      <c r="T137" s="133">
        <v>4210</v>
      </c>
      <c r="U137" s="133">
        <v>4270</v>
      </c>
      <c r="V137" s="133"/>
      <c r="W137" s="133">
        <v>4300</v>
      </c>
      <c r="X137" s="133">
        <v>6050</v>
      </c>
      <c r="Y137" s="133">
        <v>6060</v>
      </c>
      <c r="Z137" s="134">
        <v>4210</v>
      </c>
      <c r="AA137" s="134">
        <v>4270</v>
      </c>
      <c r="AB137" s="133">
        <v>6050</v>
      </c>
      <c r="AC137" s="186" t="s">
        <v>8</v>
      </c>
      <c r="AD137" s="237"/>
      <c r="AE137" s="237"/>
    </row>
    <row r="138" spans="1:31" ht="34.5" hidden="1" thickBot="1">
      <c r="A138" s="202" t="s">
        <v>9</v>
      </c>
      <c r="B138" s="204" t="s">
        <v>10</v>
      </c>
      <c r="C138" s="9" t="s">
        <v>11</v>
      </c>
      <c r="D138" s="10"/>
      <c r="E138" s="11"/>
      <c r="F138" s="11"/>
      <c r="G138" s="11">
        <v>16873.03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2">
        <f aca="true" t="shared" si="9" ref="AC138:AC149">SUM(D138:AB138)</f>
        <v>16873.03</v>
      </c>
      <c r="AD138" s="206">
        <f>AC138+AC139</f>
        <v>16873.03</v>
      </c>
      <c r="AE138" s="208">
        <v>16873.03</v>
      </c>
    </row>
    <row r="139" spans="1:31" ht="15" hidden="1" thickBot="1">
      <c r="A139" s="202"/>
      <c r="B139" s="204"/>
      <c r="C139" s="14" t="s">
        <v>12</v>
      </c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7">
        <f t="shared" si="9"/>
        <v>0</v>
      </c>
      <c r="AD139" s="206"/>
      <c r="AE139" s="208"/>
    </row>
    <row r="140" spans="1:31" ht="34.5" hidden="1" thickBot="1">
      <c r="A140" s="223" t="s">
        <v>13</v>
      </c>
      <c r="B140" s="224" t="s">
        <v>14</v>
      </c>
      <c r="C140" s="19" t="s">
        <v>15</v>
      </c>
      <c r="D140" s="20"/>
      <c r="E140" s="20"/>
      <c r="F140" s="21"/>
      <c r="G140" s="21">
        <v>8000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2"/>
      <c r="AA140" s="22"/>
      <c r="AB140" s="21"/>
      <c r="AC140" s="23">
        <f t="shared" si="9"/>
        <v>8000</v>
      </c>
      <c r="AD140" s="206">
        <f>AC140+AC141+AC142</f>
        <v>9231.44</v>
      </c>
      <c r="AE140" s="225">
        <v>9231.44</v>
      </c>
    </row>
    <row r="141" spans="1:31" ht="15" hidden="1" thickBot="1">
      <c r="A141" s="223"/>
      <c r="B141" s="224"/>
      <c r="C141" s="24" t="s">
        <v>16</v>
      </c>
      <c r="D141" s="25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>
        <v>500</v>
      </c>
      <c r="U141" s="26"/>
      <c r="V141" s="26"/>
      <c r="W141" s="26"/>
      <c r="X141" s="26"/>
      <c r="Y141" s="26"/>
      <c r="Z141" s="27"/>
      <c r="AA141" s="27"/>
      <c r="AB141" s="26"/>
      <c r="AC141" s="28">
        <f t="shared" si="9"/>
        <v>500</v>
      </c>
      <c r="AD141" s="206"/>
      <c r="AE141" s="225"/>
    </row>
    <row r="142" spans="1:31" ht="23.25" hidden="1" thickBot="1">
      <c r="A142" s="223"/>
      <c r="B142" s="224"/>
      <c r="C142" s="29" t="s">
        <v>17</v>
      </c>
      <c r="D142" s="30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>
        <v>431.44</v>
      </c>
      <c r="U142" s="31"/>
      <c r="V142" s="31"/>
      <c r="W142" s="31">
        <v>300</v>
      </c>
      <c r="X142" s="31"/>
      <c r="Y142" s="31"/>
      <c r="Z142" s="31"/>
      <c r="AA142" s="31"/>
      <c r="AB142" s="31"/>
      <c r="AC142" s="32">
        <f t="shared" si="9"/>
        <v>731.44</v>
      </c>
      <c r="AD142" s="206"/>
      <c r="AE142" s="225"/>
    </row>
    <row r="143" spans="1:31" ht="23.25" hidden="1" thickBot="1">
      <c r="A143" s="223" t="s">
        <v>18</v>
      </c>
      <c r="B143" s="224" t="s">
        <v>19</v>
      </c>
      <c r="C143" s="19" t="s">
        <v>20</v>
      </c>
      <c r="D143" s="33"/>
      <c r="E143" s="33">
        <v>5500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5"/>
      <c r="AA143" s="35"/>
      <c r="AB143" s="34"/>
      <c r="AC143" s="36">
        <f t="shared" si="9"/>
        <v>5500</v>
      </c>
      <c r="AD143" s="206">
        <f>AC143+AC144+AC145</f>
        <v>9821.23</v>
      </c>
      <c r="AE143" s="225">
        <v>9821.23</v>
      </c>
    </row>
    <row r="144" spans="1:31" ht="45.75" hidden="1" thickBot="1">
      <c r="A144" s="223"/>
      <c r="B144" s="224"/>
      <c r="C144" s="37" t="s">
        <v>21</v>
      </c>
      <c r="D144" s="38"/>
      <c r="E144" s="39"/>
      <c r="F144" s="40"/>
      <c r="G144" s="40"/>
      <c r="H144" s="40"/>
      <c r="I144" s="40">
        <v>1500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36">
        <f t="shared" si="9"/>
        <v>1500</v>
      </c>
      <c r="AD144" s="206"/>
      <c r="AE144" s="225"/>
    </row>
    <row r="145" spans="1:31" ht="34.5" hidden="1" thickBot="1">
      <c r="A145" s="223"/>
      <c r="B145" s="224"/>
      <c r="C145" s="41" t="s">
        <v>22</v>
      </c>
      <c r="D145" s="42"/>
      <c r="E145" s="42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>
        <v>1500</v>
      </c>
      <c r="U145" s="43"/>
      <c r="V145" s="43"/>
      <c r="W145" s="43">
        <v>1321.23</v>
      </c>
      <c r="X145" s="43"/>
      <c r="Y145" s="43"/>
      <c r="Z145" s="44"/>
      <c r="AA145" s="44"/>
      <c r="AB145" s="43"/>
      <c r="AC145" s="17">
        <f t="shared" si="9"/>
        <v>2821.23</v>
      </c>
      <c r="AD145" s="206"/>
      <c r="AE145" s="225"/>
    </row>
    <row r="146" spans="1:31" ht="34.5" hidden="1" thickBot="1">
      <c r="A146" s="223">
        <v>4</v>
      </c>
      <c r="B146" s="224" t="s">
        <v>23</v>
      </c>
      <c r="C146" s="19" t="s">
        <v>24</v>
      </c>
      <c r="D146" s="20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>
        <v>12000</v>
      </c>
      <c r="Y146" s="21"/>
      <c r="Z146" s="22"/>
      <c r="AA146" s="22"/>
      <c r="AB146" s="21"/>
      <c r="AC146" s="12">
        <f t="shared" si="9"/>
        <v>12000</v>
      </c>
      <c r="AD146" s="206">
        <f>AC146+AC147</f>
        <v>13513.81</v>
      </c>
      <c r="AE146" s="226">
        <v>13513.81</v>
      </c>
    </row>
    <row r="147" spans="1:31" ht="23.25" hidden="1" thickBot="1">
      <c r="A147" s="223"/>
      <c r="B147" s="224"/>
      <c r="C147" s="29" t="s">
        <v>25</v>
      </c>
      <c r="D147" s="30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>
        <v>800</v>
      </c>
      <c r="U147" s="31"/>
      <c r="V147" s="31"/>
      <c r="W147" s="31">
        <v>713.81</v>
      </c>
      <c r="X147" s="31"/>
      <c r="Y147" s="31"/>
      <c r="Z147" s="45"/>
      <c r="AA147" s="45"/>
      <c r="AB147" s="31"/>
      <c r="AC147" s="17">
        <f t="shared" si="9"/>
        <v>1513.81</v>
      </c>
      <c r="AD147" s="206"/>
      <c r="AE147" s="226"/>
    </row>
    <row r="148" spans="1:31" ht="34.5" hidden="1" thickBot="1">
      <c r="A148" s="46"/>
      <c r="B148" s="135"/>
      <c r="C148" s="48" t="s">
        <v>26</v>
      </c>
      <c r="D148" s="49"/>
      <c r="E148" s="49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4"/>
      <c r="AA148" s="44"/>
      <c r="AB148" s="43"/>
      <c r="AC148" s="50">
        <f t="shared" si="9"/>
        <v>0</v>
      </c>
      <c r="AD148" s="51"/>
      <c r="AE148" s="226"/>
    </row>
    <row r="149" spans="1:31" ht="45" hidden="1">
      <c r="A149" s="136" t="s">
        <v>27</v>
      </c>
      <c r="B149" s="137" t="s">
        <v>28</v>
      </c>
      <c r="C149" s="138" t="s">
        <v>29</v>
      </c>
      <c r="D149" s="139"/>
      <c r="E149" s="139"/>
      <c r="F149" s="140"/>
      <c r="G149" s="140">
        <v>6641.51</v>
      </c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1"/>
      <c r="AA149" s="141"/>
      <c r="AB149" s="140"/>
      <c r="AC149" s="142">
        <f t="shared" si="9"/>
        <v>6641.51</v>
      </c>
      <c r="AD149" s="143">
        <f>AC149</f>
        <v>6641.51</v>
      </c>
      <c r="AE149" s="58">
        <v>6641.51</v>
      </c>
    </row>
    <row r="150" spans="1:31" ht="45.75" hidden="1" thickBot="1">
      <c r="A150" s="144" t="s">
        <v>64</v>
      </c>
      <c r="B150" s="155" t="s">
        <v>65</v>
      </c>
      <c r="C150" s="61" t="s">
        <v>68</v>
      </c>
      <c r="D150" s="49"/>
      <c r="E150" s="147"/>
      <c r="F150" s="148"/>
      <c r="G150" s="148">
        <v>-12154.73</v>
      </c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>
        <v>1545.1</v>
      </c>
      <c r="U150" s="148"/>
      <c r="V150" s="148"/>
      <c r="W150" s="148">
        <v>-1545.1</v>
      </c>
      <c r="X150" s="148"/>
      <c r="Y150" s="148"/>
      <c r="Z150" s="149"/>
      <c r="AA150" s="149"/>
      <c r="AB150" s="148"/>
      <c r="AC150" s="150">
        <f>T150+W150</f>
        <v>0</v>
      </c>
      <c r="AD150" s="51">
        <f>AC150</f>
        <v>0</v>
      </c>
      <c r="AE150" s="145">
        <f>AE105+AD150</f>
        <v>20745.1</v>
      </c>
    </row>
    <row r="151" spans="1:31" ht="23.25" hidden="1" thickBot="1">
      <c r="A151" s="46" t="s">
        <v>30</v>
      </c>
      <c r="B151" s="155"/>
      <c r="C151" s="61" t="s">
        <v>103</v>
      </c>
      <c r="D151" s="49"/>
      <c r="E151" s="147"/>
      <c r="F151" s="148"/>
      <c r="G151" s="148">
        <v>12154.73</v>
      </c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9"/>
      <c r="AA151" s="149"/>
      <c r="AB151" s="148"/>
      <c r="AC151" s="150"/>
      <c r="AD151" s="51">
        <f>AC151</f>
        <v>0</v>
      </c>
      <c r="AE151" s="145"/>
    </row>
    <row r="152" spans="1:31" ht="15" hidden="1" thickBot="1">
      <c r="A152" s="223" t="s">
        <v>33</v>
      </c>
      <c r="B152" s="227" t="s">
        <v>34</v>
      </c>
      <c r="C152" s="64" t="s">
        <v>35</v>
      </c>
      <c r="D152" s="20"/>
      <c r="E152" s="2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2"/>
      <c r="AA152" s="22"/>
      <c r="AB152" s="21"/>
      <c r="AC152" s="12">
        <f aca="true" t="shared" si="10" ref="AC152:AC169">SUM(D152:AB152)</f>
        <v>0</v>
      </c>
      <c r="AD152" s="228">
        <f>AC152+AC153+AC154+AC155</f>
        <v>12462.45</v>
      </c>
      <c r="AE152" s="229">
        <v>12462.45</v>
      </c>
    </row>
    <row r="153" spans="1:31" ht="34.5" hidden="1" thickBot="1">
      <c r="A153" s="223"/>
      <c r="B153" s="227"/>
      <c r="C153" s="65" t="s">
        <v>36</v>
      </c>
      <c r="D153" s="25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>
        <v>12462.45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7"/>
      <c r="AA153" s="27"/>
      <c r="AB153" s="40"/>
      <c r="AC153" s="66">
        <f t="shared" si="10"/>
        <v>12462.45</v>
      </c>
      <c r="AD153" s="228"/>
      <c r="AE153" s="229"/>
    </row>
    <row r="154" spans="1:31" ht="23.25" hidden="1" thickBot="1">
      <c r="A154" s="223"/>
      <c r="B154" s="227"/>
      <c r="C154" s="67" t="s">
        <v>37</v>
      </c>
      <c r="D154" s="25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7"/>
      <c r="AA154" s="27"/>
      <c r="AB154" s="40"/>
      <c r="AC154" s="66">
        <f t="shared" si="10"/>
        <v>0</v>
      </c>
      <c r="AD154" s="228"/>
      <c r="AE154" s="229"/>
    </row>
    <row r="155" spans="1:31" ht="45.75" hidden="1" thickBot="1">
      <c r="A155" s="223"/>
      <c r="B155" s="227"/>
      <c r="C155" s="67" t="s">
        <v>38</v>
      </c>
      <c r="D155" s="30"/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45"/>
      <c r="AA155" s="45"/>
      <c r="AB155" s="31"/>
      <c r="AC155" s="17">
        <f t="shared" si="10"/>
        <v>0</v>
      </c>
      <c r="AD155" s="228"/>
      <c r="AE155" s="229"/>
    </row>
    <row r="156" spans="1:31" ht="23.25" hidden="1" thickBot="1">
      <c r="A156" s="223" t="s">
        <v>39</v>
      </c>
      <c r="B156" s="224" t="s">
        <v>40</v>
      </c>
      <c r="C156" s="64" t="s">
        <v>41</v>
      </c>
      <c r="D156" s="20"/>
      <c r="E156" s="21"/>
      <c r="F156" s="21"/>
      <c r="G156" s="21">
        <v>20000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2"/>
      <c r="AA156" s="22"/>
      <c r="AB156" s="21"/>
      <c r="AC156" s="12">
        <f t="shared" si="10"/>
        <v>20000</v>
      </c>
      <c r="AD156" s="206">
        <f>AC156+AC157</f>
        <v>25642.9</v>
      </c>
      <c r="AE156" s="229">
        <v>25642.9</v>
      </c>
    </row>
    <row r="157" spans="1:31" ht="23.25" thickBot="1">
      <c r="A157" s="223"/>
      <c r="B157" s="224"/>
      <c r="C157" s="68" t="s">
        <v>42</v>
      </c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>
        <f>T91+T25</f>
        <v>3362.9</v>
      </c>
      <c r="U157" s="26"/>
      <c r="V157" s="26"/>
      <c r="W157" s="26">
        <f>W91+W25</f>
        <v>2280</v>
      </c>
      <c r="X157" s="26"/>
      <c r="Y157" s="26"/>
      <c r="Z157" s="27"/>
      <c r="AA157" s="27"/>
      <c r="AB157" s="26"/>
      <c r="AC157" s="69">
        <f t="shared" si="10"/>
        <v>5642.9</v>
      </c>
      <c r="AD157" s="206"/>
      <c r="AE157" s="229"/>
    </row>
    <row r="158" spans="1:31" ht="23.25" hidden="1" thickBot="1">
      <c r="A158" s="223" t="s">
        <v>43</v>
      </c>
      <c r="B158" s="224" t="s">
        <v>44</v>
      </c>
      <c r="C158" s="64" t="s">
        <v>45</v>
      </c>
      <c r="D158" s="20"/>
      <c r="E158" s="20"/>
      <c r="F158" s="21"/>
      <c r="G158" s="21">
        <v>6789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70"/>
      <c r="AA158" s="71"/>
      <c r="AB158" s="21"/>
      <c r="AC158" s="23">
        <f t="shared" si="10"/>
        <v>6789</v>
      </c>
      <c r="AD158" s="206">
        <f>AC158+AC159+AC160</f>
        <v>9180</v>
      </c>
      <c r="AE158" s="229">
        <v>9180.16</v>
      </c>
    </row>
    <row r="159" spans="1:31" ht="15" hidden="1" thickBot="1">
      <c r="A159" s="223"/>
      <c r="B159" s="224"/>
      <c r="C159" s="72" t="s">
        <v>46</v>
      </c>
      <c r="D159" s="73"/>
      <c r="E159" s="73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>
        <v>1000</v>
      </c>
      <c r="X159" s="74"/>
      <c r="Y159" s="74"/>
      <c r="Z159" s="75"/>
      <c r="AA159" s="76"/>
      <c r="AB159" s="74"/>
      <c r="AC159" s="77">
        <f t="shared" si="10"/>
        <v>1000</v>
      </c>
      <c r="AD159" s="206"/>
      <c r="AE159" s="229"/>
    </row>
    <row r="160" spans="1:31" ht="34.5" hidden="1" thickBot="1">
      <c r="A160" s="223"/>
      <c r="B160" s="224"/>
      <c r="C160" s="68" t="s">
        <v>47</v>
      </c>
      <c r="D160" s="30"/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>
        <v>891</v>
      </c>
      <c r="U160" s="31"/>
      <c r="V160" s="31"/>
      <c r="W160" s="31">
        <v>500</v>
      </c>
      <c r="X160" s="31"/>
      <c r="Y160" s="31"/>
      <c r="Z160" s="78"/>
      <c r="AA160" s="79"/>
      <c r="AB160" s="31"/>
      <c r="AC160" s="32">
        <f t="shared" si="10"/>
        <v>1391</v>
      </c>
      <c r="AD160" s="206"/>
      <c r="AE160" s="229"/>
    </row>
    <row r="161" spans="1:31" ht="34.5" hidden="1" thickBot="1">
      <c r="A161" s="223" t="s">
        <v>48</v>
      </c>
      <c r="B161" s="224" t="s">
        <v>49</v>
      </c>
      <c r="C161" s="64" t="s">
        <v>50</v>
      </c>
      <c r="D161" s="20"/>
      <c r="E161" s="20"/>
      <c r="F161" s="21"/>
      <c r="G161" s="21">
        <v>10000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2"/>
      <c r="AA161" s="22"/>
      <c r="AB161" s="21"/>
      <c r="AC161" s="12">
        <f t="shared" si="10"/>
        <v>10000</v>
      </c>
      <c r="AD161" s="206">
        <f>SUM(AC161:AC164)</f>
        <v>19155.239999999998</v>
      </c>
      <c r="AE161" s="229">
        <v>19155.24</v>
      </c>
    </row>
    <row r="162" spans="1:31" ht="23.25" hidden="1" thickBot="1">
      <c r="A162" s="223"/>
      <c r="B162" s="224"/>
      <c r="C162" s="80" t="s">
        <v>51</v>
      </c>
      <c r="D162" s="81"/>
      <c r="E162" s="8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5"/>
      <c r="AA162" s="35"/>
      <c r="AB162" s="34"/>
      <c r="AC162" s="36">
        <f t="shared" si="10"/>
        <v>0</v>
      </c>
      <c r="AD162" s="206"/>
      <c r="AE162" s="229"/>
    </row>
    <row r="163" spans="1:31" ht="45.75" hidden="1" thickBot="1">
      <c r="A163" s="223"/>
      <c r="B163" s="224"/>
      <c r="C163" s="82" t="s">
        <v>52</v>
      </c>
      <c r="D163" s="83"/>
      <c r="E163" s="83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>
        <v>800</v>
      </c>
      <c r="U163" s="40"/>
      <c r="V163" s="40"/>
      <c r="W163" s="40">
        <v>800</v>
      </c>
      <c r="X163" s="40"/>
      <c r="Y163" s="40"/>
      <c r="Z163" s="84"/>
      <c r="AA163" s="84"/>
      <c r="AB163" s="40"/>
      <c r="AC163" s="66">
        <f t="shared" si="10"/>
        <v>1600</v>
      </c>
      <c r="AD163" s="206"/>
      <c r="AE163" s="229"/>
    </row>
    <row r="164" spans="1:31" ht="23.25" hidden="1" thickBot="1">
      <c r="A164" s="223"/>
      <c r="B164" s="224"/>
      <c r="C164" s="68" t="s">
        <v>53</v>
      </c>
      <c r="D164" s="30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>
        <v>7555.24</v>
      </c>
      <c r="Y164" s="31"/>
      <c r="Z164" s="45"/>
      <c r="AA164" s="45"/>
      <c r="AB164" s="31"/>
      <c r="AC164" s="17">
        <f t="shared" si="10"/>
        <v>7555.24</v>
      </c>
      <c r="AD164" s="206"/>
      <c r="AE164" s="229"/>
    </row>
    <row r="165" spans="1:31" ht="15" hidden="1" thickBot="1">
      <c r="A165" s="223" t="s">
        <v>54</v>
      </c>
      <c r="B165" s="224" t="s">
        <v>55</v>
      </c>
      <c r="C165" s="85" t="s">
        <v>56</v>
      </c>
      <c r="D165" s="20"/>
      <c r="E165" s="20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2"/>
      <c r="AA165" s="22"/>
      <c r="AB165" s="21"/>
      <c r="AC165" s="12">
        <f t="shared" si="10"/>
        <v>0</v>
      </c>
      <c r="AD165" s="206">
        <f>AC165+AC166+AC167</f>
        <v>10821.3</v>
      </c>
      <c r="AE165" s="229">
        <v>10821.3</v>
      </c>
    </row>
    <row r="166" spans="1:31" ht="15" hidden="1" thickBot="1">
      <c r="A166" s="223"/>
      <c r="B166" s="224"/>
      <c r="C166" s="82" t="s">
        <v>57</v>
      </c>
      <c r="D166" s="73"/>
      <c r="E166" s="73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86"/>
      <c r="AA166" s="86"/>
      <c r="AB166" s="74"/>
      <c r="AC166" s="66">
        <f t="shared" si="10"/>
        <v>0</v>
      </c>
      <c r="AD166" s="206"/>
      <c r="AE166" s="229"/>
    </row>
    <row r="167" spans="1:31" ht="23.25" hidden="1" thickBot="1">
      <c r="A167" s="223"/>
      <c r="B167" s="224"/>
      <c r="C167" s="68" t="s">
        <v>58</v>
      </c>
      <c r="D167" s="30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>
        <v>10821.3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45"/>
      <c r="AA167" s="45"/>
      <c r="AB167" s="31"/>
      <c r="AC167" s="17">
        <f t="shared" si="10"/>
        <v>10821.3</v>
      </c>
      <c r="AD167" s="206"/>
      <c r="AE167" s="229"/>
    </row>
    <row r="168" spans="1:31" ht="23.25" hidden="1" thickBot="1">
      <c r="A168" s="223" t="s">
        <v>59</v>
      </c>
      <c r="B168" s="224" t="s">
        <v>60</v>
      </c>
      <c r="C168" s="64" t="s">
        <v>61</v>
      </c>
      <c r="D168" s="87"/>
      <c r="E168" s="21"/>
      <c r="F168" s="21"/>
      <c r="G168" s="21"/>
      <c r="H168" s="21"/>
      <c r="I168" s="21"/>
      <c r="J168" s="21"/>
      <c r="K168" s="21"/>
      <c r="L168" s="21"/>
      <c r="M168" s="21"/>
      <c r="N168" s="21">
        <v>4050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3">
        <f t="shared" si="10"/>
        <v>4050</v>
      </c>
      <c r="AD168" s="206">
        <f>AC168+AC169+AC170</f>
        <v>10462.3</v>
      </c>
      <c r="AE168" s="229">
        <v>10462.3</v>
      </c>
    </row>
    <row r="169" spans="1:31" ht="23.25" hidden="1" thickBot="1">
      <c r="A169" s="223"/>
      <c r="B169" s="224"/>
      <c r="C169" s="82" t="s">
        <v>62</v>
      </c>
      <c r="D169" s="88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>
        <v>3350</v>
      </c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89">
        <f t="shared" si="10"/>
        <v>3350</v>
      </c>
      <c r="AD169" s="206"/>
      <c r="AE169" s="229"/>
    </row>
    <row r="170" spans="1:31" ht="34.5" hidden="1" thickBot="1">
      <c r="A170" s="223"/>
      <c r="B170" s="224"/>
      <c r="C170" s="68" t="s">
        <v>63</v>
      </c>
      <c r="D170" s="90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>
        <v>1500</v>
      </c>
      <c r="U170" s="31"/>
      <c r="V170" s="31"/>
      <c r="W170" s="31">
        <v>1562.3</v>
      </c>
      <c r="X170" s="31"/>
      <c r="Y170" s="31"/>
      <c r="Z170" s="31"/>
      <c r="AA170" s="31"/>
      <c r="AB170" s="31"/>
      <c r="AC170" s="32">
        <f aca="true" t="shared" si="11" ref="AC170:AC197">SUM(D170:AB170)</f>
        <v>3062.3</v>
      </c>
      <c r="AD170" s="206"/>
      <c r="AE170" s="229"/>
    </row>
    <row r="171" spans="1:31" ht="23.25" hidden="1" thickBot="1">
      <c r="A171" s="223" t="s">
        <v>64</v>
      </c>
      <c r="B171" s="224" t="s">
        <v>65</v>
      </c>
      <c r="C171" s="91" t="s">
        <v>66</v>
      </c>
      <c r="D171" s="81"/>
      <c r="E171" s="34"/>
      <c r="F171" s="34"/>
      <c r="G171" s="34">
        <v>11000</v>
      </c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5"/>
      <c r="AA171" s="35"/>
      <c r="AB171" s="35"/>
      <c r="AC171" s="36">
        <f t="shared" si="11"/>
        <v>11000</v>
      </c>
      <c r="AD171" s="206">
        <f>AC171+AC172+AC173</f>
        <v>20745.1</v>
      </c>
      <c r="AE171" s="229">
        <v>20745.1</v>
      </c>
    </row>
    <row r="172" spans="1:31" ht="23.25" hidden="1" thickBot="1">
      <c r="A172" s="223"/>
      <c r="B172" s="224"/>
      <c r="C172" s="92" t="s">
        <v>67</v>
      </c>
      <c r="D172" s="73"/>
      <c r="E172" s="74"/>
      <c r="F172" s="74"/>
      <c r="G172" s="74"/>
      <c r="H172" s="74"/>
      <c r="I172" s="74"/>
      <c r="J172" s="74"/>
      <c r="K172" s="74"/>
      <c r="L172" s="74"/>
      <c r="M172" s="74">
        <v>5000</v>
      </c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86"/>
      <c r="AA172" s="86"/>
      <c r="AB172" s="86"/>
      <c r="AC172" s="36">
        <f t="shared" si="11"/>
        <v>5000</v>
      </c>
      <c r="AD172" s="206"/>
      <c r="AE172" s="229"/>
    </row>
    <row r="173" spans="1:31" ht="45.75" hidden="1" thickBot="1">
      <c r="A173" s="223"/>
      <c r="B173" s="224"/>
      <c r="C173" s="65" t="s">
        <v>68</v>
      </c>
      <c r="D173" s="25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>
        <v>2000</v>
      </c>
      <c r="U173" s="26"/>
      <c r="V173" s="26"/>
      <c r="W173" s="26">
        <v>2745.1</v>
      </c>
      <c r="X173" s="26"/>
      <c r="Y173" s="26"/>
      <c r="Z173" s="27"/>
      <c r="AA173" s="27"/>
      <c r="AB173" s="26"/>
      <c r="AC173" s="69">
        <f t="shared" si="11"/>
        <v>4745.1</v>
      </c>
      <c r="AD173" s="206"/>
      <c r="AE173" s="229"/>
    </row>
    <row r="174" spans="1:31" ht="23.25" hidden="1" thickBot="1">
      <c r="A174" s="223" t="s">
        <v>69</v>
      </c>
      <c r="B174" s="224" t="s">
        <v>70</v>
      </c>
      <c r="C174" s="93" t="s">
        <v>71</v>
      </c>
      <c r="D174" s="94"/>
      <c r="E174" s="95"/>
      <c r="F174" s="95"/>
      <c r="G174" s="95"/>
      <c r="H174" s="95"/>
      <c r="I174" s="95"/>
      <c r="J174" s="95"/>
      <c r="K174" s="95">
        <v>4000</v>
      </c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6"/>
      <c r="AA174" s="96"/>
      <c r="AB174" s="95"/>
      <c r="AC174" s="12">
        <f t="shared" si="11"/>
        <v>4000</v>
      </c>
      <c r="AD174" s="206">
        <f>AC174+AC175+AC176+AC177+AC178+AC179</f>
        <v>12616.310000000001</v>
      </c>
      <c r="AE174" s="229">
        <v>12616.31</v>
      </c>
    </row>
    <row r="175" spans="1:31" ht="34.5" hidden="1" thickBot="1">
      <c r="A175" s="223"/>
      <c r="B175" s="224"/>
      <c r="C175" s="91" t="s">
        <v>72</v>
      </c>
      <c r="D175" s="9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9"/>
      <c r="AA175" s="99"/>
      <c r="AB175" s="98"/>
      <c r="AC175" s="66">
        <f t="shared" si="11"/>
        <v>0</v>
      </c>
      <c r="AD175" s="206"/>
      <c r="AE175" s="229"/>
    </row>
    <row r="176" spans="1:31" ht="34.5" hidden="1" thickBot="1">
      <c r="A176" s="223"/>
      <c r="B176" s="224"/>
      <c r="C176" s="100" t="s">
        <v>73</v>
      </c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>
        <v>3100</v>
      </c>
      <c r="X176" s="102"/>
      <c r="Y176" s="102"/>
      <c r="Z176" s="103"/>
      <c r="AA176" s="103"/>
      <c r="AB176" s="102"/>
      <c r="AC176" s="66">
        <f t="shared" si="11"/>
        <v>3100</v>
      </c>
      <c r="AD176" s="206"/>
      <c r="AE176" s="229"/>
    </row>
    <row r="177" spans="1:31" ht="23.25" hidden="1" thickBot="1">
      <c r="A177" s="223"/>
      <c r="B177" s="224"/>
      <c r="C177" s="65" t="s">
        <v>74</v>
      </c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6"/>
      <c r="AA177" s="106"/>
      <c r="AB177" s="105"/>
      <c r="AC177" s="66">
        <f t="shared" si="11"/>
        <v>0</v>
      </c>
      <c r="AD177" s="206"/>
      <c r="AE177" s="229"/>
    </row>
    <row r="178" spans="1:31" ht="34.5" hidden="1" thickBot="1">
      <c r="A178" s="223"/>
      <c r="B178" s="224"/>
      <c r="C178" s="65" t="s">
        <v>75</v>
      </c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>
        <v>5516.31</v>
      </c>
      <c r="Z178" s="106"/>
      <c r="AA178" s="106"/>
      <c r="AB178" s="105"/>
      <c r="AC178" s="66">
        <f t="shared" si="11"/>
        <v>5516.31</v>
      </c>
      <c r="AD178" s="206"/>
      <c r="AE178" s="229"/>
    </row>
    <row r="179" spans="1:31" ht="23.25" hidden="1" thickBot="1">
      <c r="A179" s="223"/>
      <c r="B179" s="224"/>
      <c r="C179" s="107" t="s">
        <v>76</v>
      </c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10"/>
      <c r="AA179" s="110"/>
      <c r="AB179" s="109"/>
      <c r="AC179" s="17">
        <f t="shared" si="11"/>
        <v>0</v>
      </c>
      <c r="AD179" s="206"/>
      <c r="AE179" s="229"/>
    </row>
    <row r="180" spans="1:31" ht="34.5" hidden="1" thickBot="1">
      <c r="A180" s="223" t="s">
        <v>77</v>
      </c>
      <c r="B180" s="224" t="s">
        <v>78</v>
      </c>
      <c r="C180" s="93" t="s">
        <v>79</v>
      </c>
      <c r="D180" s="20"/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111"/>
      <c r="U180" s="21"/>
      <c r="V180" s="21"/>
      <c r="W180" s="21"/>
      <c r="X180" s="21"/>
      <c r="Y180" s="21">
        <v>11500</v>
      </c>
      <c r="Z180" s="22"/>
      <c r="AA180" s="22"/>
      <c r="AB180" s="70"/>
      <c r="AC180" s="112">
        <f t="shared" si="11"/>
        <v>11500</v>
      </c>
      <c r="AD180" s="206">
        <f>SUM(AC180:AC182)</f>
        <v>19745.03</v>
      </c>
      <c r="AE180" s="229">
        <v>19745.03</v>
      </c>
    </row>
    <row r="181" spans="1:31" ht="45.75" hidden="1" thickBot="1">
      <c r="A181" s="223"/>
      <c r="B181" s="224"/>
      <c r="C181" s="100" t="s">
        <v>80</v>
      </c>
      <c r="D181" s="83"/>
      <c r="E181" s="83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>
        <v>6500</v>
      </c>
      <c r="Q181" s="40"/>
      <c r="R181" s="40"/>
      <c r="S181" s="40"/>
      <c r="T181" s="39"/>
      <c r="U181" s="40"/>
      <c r="V181" s="40"/>
      <c r="W181" s="40"/>
      <c r="X181" s="40"/>
      <c r="Y181" s="40"/>
      <c r="Z181" s="84"/>
      <c r="AA181" s="84"/>
      <c r="AB181" s="113"/>
      <c r="AC181" s="114">
        <f t="shared" si="11"/>
        <v>6500</v>
      </c>
      <c r="AD181" s="206"/>
      <c r="AE181" s="229"/>
    </row>
    <row r="182" spans="1:31" ht="23.25" hidden="1" thickBot="1">
      <c r="A182" s="223"/>
      <c r="B182" s="224"/>
      <c r="C182" s="107" t="s">
        <v>81</v>
      </c>
      <c r="D182" s="30"/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>
        <v>1000</v>
      </c>
      <c r="U182" s="31"/>
      <c r="V182" s="31"/>
      <c r="W182" s="31">
        <v>745.03</v>
      </c>
      <c r="X182" s="31"/>
      <c r="Y182" s="31"/>
      <c r="Z182" s="45"/>
      <c r="AA182" s="45"/>
      <c r="AB182" s="78"/>
      <c r="AC182" s="115">
        <f t="shared" si="11"/>
        <v>1745.03</v>
      </c>
      <c r="AD182" s="206"/>
      <c r="AE182" s="229"/>
    </row>
    <row r="183" spans="1:31" ht="15" hidden="1" thickBot="1">
      <c r="A183" s="223" t="s">
        <v>82</v>
      </c>
      <c r="B183" s="224" t="s">
        <v>83</v>
      </c>
      <c r="C183" s="93" t="s">
        <v>84</v>
      </c>
      <c r="D183" s="20"/>
      <c r="E183" s="20"/>
      <c r="F183" s="21">
        <v>2661.09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2"/>
      <c r="AA183" s="22"/>
      <c r="AB183" s="21"/>
      <c r="AC183" s="12">
        <f t="shared" si="11"/>
        <v>2661.09</v>
      </c>
      <c r="AD183" s="206">
        <f>SUM(AC183:AC187)</f>
        <v>11411.09</v>
      </c>
      <c r="AE183" s="229">
        <v>11411.09</v>
      </c>
    </row>
    <row r="184" spans="1:31" ht="23.25" hidden="1" thickBot="1">
      <c r="A184" s="223"/>
      <c r="B184" s="224"/>
      <c r="C184" s="100" t="s">
        <v>85</v>
      </c>
      <c r="D184" s="83">
        <v>0</v>
      </c>
      <c r="E184" s="83"/>
      <c r="F184" s="40">
        <f>F52+F118</f>
        <v>200</v>
      </c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84"/>
      <c r="AA184" s="84"/>
      <c r="AB184" s="40"/>
      <c r="AC184" s="66">
        <f t="shared" si="11"/>
        <v>200</v>
      </c>
      <c r="AD184" s="206"/>
      <c r="AE184" s="229"/>
    </row>
    <row r="185" spans="1:31" ht="45.75" hidden="1" thickBot="1">
      <c r="A185" s="223"/>
      <c r="B185" s="224"/>
      <c r="C185" s="100" t="s">
        <v>86</v>
      </c>
      <c r="D185" s="83"/>
      <c r="E185" s="83"/>
      <c r="F185" s="40"/>
      <c r="G185" s="40"/>
      <c r="H185" s="40"/>
      <c r="I185" s="40"/>
      <c r="J185" s="40">
        <v>6000</v>
      </c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84"/>
      <c r="AA185" s="84"/>
      <c r="AB185" s="40"/>
      <c r="AC185" s="66">
        <f t="shared" si="11"/>
        <v>6000</v>
      </c>
      <c r="AD185" s="206"/>
      <c r="AE185" s="229"/>
    </row>
    <row r="186" spans="1:31" ht="23.25" hidden="1" thickBot="1">
      <c r="A186" s="223"/>
      <c r="B186" s="224"/>
      <c r="C186" s="100" t="s">
        <v>87</v>
      </c>
      <c r="D186" s="83"/>
      <c r="E186" s="83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>
        <v>1000</v>
      </c>
      <c r="U186" s="40"/>
      <c r="V186" s="40"/>
      <c r="W186" s="40">
        <v>700</v>
      </c>
      <c r="X186" s="40"/>
      <c r="Y186" s="40"/>
      <c r="Z186" s="84"/>
      <c r="AA186" s="84"/>
      <c r="AB186" s="40"/>
      <c r="AC186" s="66">
        <f t="shared" si="11"/>
        <v>1700</v>
      </c>
      <c r="AD186" s="206"/>
      <c r="AE186" s="229"/>
    </row>
    <row r="187" spans="1:31" ht="45.75" hidden="1" thickBot="1">
      <c r="A187" s="223"/>
      <c r="B187" s="224"/>
      <c r="C187" s="107" t="s">
        <v>111</v>
      </c>
      <c r="D187" s="30"/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>
        <f>T121+T55</f>
        <v>850</v>
      </c>
      <c r="U187" s="31"/>
      <c r="V187" s="31"/>
      <c r="W187" s="31"/>
      <c r="X187" s="31"/>
      <c r="Y187" s="31"/>
      <c r="Z187" s="45"/>
      <c r="AA187" s="45"/>
      <c r="AB187" s="31"/>
      <c r="AC187" s="17">
        <f t="shared" si="11"/>
        <v>850</v>
      </c>
      <c r="AD187" s="206"/>
      <c r="AE187" s="229"/>
    </row>
    <row r="188" spans="1:31" ht="57" hidden="1" thickBot="1">
      <c r="A188" s="223" t="s">
        <v>88</v>
      </c>
      <c r="B188" s="224" t="s">
        <v>89</v>
      </c>
      <c r="C188" s="64" t="s">
        <v>90</v>
      </c>
      <c r="D188" s="20"/>
      <c r="E188" s="20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2"/>
      <c r="AA188" s="22"/>
      <c r="AB188" s="21">
        <v>12500</v>
      </c>
      <c r="AC188" s="12">
        <f t="shared" si="11"/>
        <v>12500</v>
      </c>
      <c r="AD188" s="206">
        <f>SUM(AC188:AC193)</f>
        <v>22001.61</v>
      </c>
      <c r="AE188" s="229">
        <v>22001.61</v>
      </c>
    </row>
    <row r="189" spans="1:31" ht="23.25" hidden="1" thickBot="1">
      <c r="A189" s="223"/>
      <c r="B189" s="224"/>
      <c r="C189" s="80" t="s">
        <v>91</v>
      </c>
      <c r="D189" s="81"/>
      <c r="E189" s="81"/>
      <c r="F189" s="34">
        <v>3000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5"/>
      <c r="AA189" s="35"/>
      <c r="AB189" s="34"/>
      <c r="AC189" s="66">
        <f t="shared" si="11"/>
        <v>3000</v>
      </c>
      <c r="AD189" s="206"/>
      <c r="AE189" s="229"/>
    </row>
    <row r="190" spans="1:31" ht="23.25" hidden="1" thickBot="1">
      <c r="A190" s="223"/>
      <c r="B190" s="224"/>
      <c r="C190" s="80" t="s">
        <v>92</v>
      </c>
      <c r="D190" s="81"/>
      <c r="E190" s="8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>
        <v>5500</v>
      </c>
      <c r="U190" s="34"/>
      <c r="V190" s="34"/>
      <c r="W190" s="34"/>
      <c r="X190" s="34"/>
      <c r="Y190" s="34"/>
      <c r="Z190" s="35"/>
      <c r="AA190" s="35"/>
      <c r="AB190" s="34"/>
      <c r="AC190" s="66">
        <f t="shared" si="11"/>
        <v>5500</v>
      </c>
      <c r="AD190" s="206"/>
      <c r="AE190" s="229"/>
    </row>
    <row r="191" spans="1:31" ht="23.25" hidden="1" thickBot="1">
      <c r="A191" s="223"/>
      <c r="B191" s="224"/>
      <c r="C191" s="82" t="s">
        <v>93</v>
      </c>
      <c r="D191" s="83"/>
      <c r="E191" s="83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84"/>
      <c r="AA191" s="84"/>
      <c r="AB191" s="40"/>
      <c r="AC191" s="66">
        <f t="shared" si="11"/>
        <v>0</v>
      </c>
      <c r="AD191" s="206"/>
      <c r="AE191" s="229"/>
    </row>
    <row r="192" spans="1:31" ht="23.25" hidden="1" thickBot="1">
      <c r="A192" s="223"/>
      <c r="B192" s="224"/>
      <c r="C192" s="67" t="s">
        <v>94</v>
      </c>
      <c r="D192" s="25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7"/>
      <c r="AA192" s="27"/>
      <c r="AB192" s="40"/>
      <c r="AC192" s="66">
        <f t="shared" si="11"/>
        <v>0</v>
      </c>
      <c r="AD192" s="206"/>
      <c r="AE192" s="229"/>
    </row>
    <row r="193" spans="1:31" ht="23.25" hidden="1" thickBot="1">
      <c r="A193" s="223"/>
      <c r="B193" s="224"/>
      <c r="C193" s="67" t="s">
        <v>95</v>
      </c>
      <c r="D193" s="30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26"/>
      <c r="S193" s="26"/>
      <c r="T193" s="26">
        <v>500</v>
      </c>
      <c r="U193" s="26"/>
      <c r="V193" s="26"/>
      <c r="W193" s="26">
        <v>501.61</v>
      </c>
      <c r="X193" s="26"/>
      <c r="Y193" s="26"/>
      <c r="Z193" s="27"/>
      <c r="AA193" s="27"/>
      <c r="AB193" s="26"/>
      <c r="AC193" s="69">
        <f t="shared" si="11"/>
        <v>1001.61</v>
      </c>
      <c r="AD193" s="206"/>
      <c r="AE193" s="229"/>
    </row>
    <row r="194" spans="1:31" ht="34.5" hidden="1" thickBot="1">
      <c r="A194" s="223" t="s">
        <v>96</v>
      </c>
      <c r="B194" s="224" t="s">
        <v>97</v>
      </c>
      <c r="C194" s="157" t="s">
        <v>98</v>
      </c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1"/>
      <c r="R194" s="162">
        <f>R128+R62</f>
        <v>23442.9</v>
      </c>
      <c r="S194" s="163"/>
      <c r="T194" s="164"/>
      <c r="U194" s="165"/>
      <c r="V194" s="166"/>
      <c r="W194" s="166"/>
      <c r="X194" s="166"/>
      <c r="Y194" s="166"/>
      <c r="Z194" s="166"/>
      <c r="AA194" s="166"/>
      <c r="AB194" s="166"/>
      <c r="AC194" s="167">
        <f t="shared" si="11"/>
        <v>23442.9</v>
      </c>
      <c r="AD194" s="241">
        <f>AC194+AC197</f>
        <v>23992.9</v>
      </c>
      <c r="AE194" s="230">
        <v>25642.9</v>
      </c>
    </row>
    <row r="195" spans="1:31" ht="34.5" hidden="1" thickBot="1">
      <c r="A195" s="223"/>
      <c r="B195" s="239"/>
      <c r="C195" s="158" t="s">
        <v>108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61"/>
      <c r="R195" s="168"/>
      <c r="S195" s="159"/>
      <c r="T195" s="160">
        <v>850</v>
      </c>
      <c r="U195" s="161"/>
      <c r="V195" s="159"/>
      <c r="W195" s="159"/>
      <c r="X195" s="159"/>
      <c r="Y195" s="159"/>
      <c r="Z195" s="159"/>
      <c r="AA195" s="159"/>
      <c r="AB195" s="159"/>
      <c r="AC195" s="169">
        <f t="shared" si="11"/>
        <v>850</v>
      </c>
      <c r="AD195" s="241"/>
      <c r="AE195" s="230"/>
    </row>
    <row r="196" spans="1:31" ht="34.5" hidden="1" thickBot="1">
      <c r="A196" s="223"/>
      <c r="B196" s="239"/>
      <c r="C196" s="158" t="s">
        <v>109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61"/>
      <c r="R196" s="168"/>
      <c r="S196" s="159"/>
      <c r="T196" s="160">
        <v>800</v>
      </c>
      <c r="U196" s="161"/>
      <c r="V196" s="159"/>
      <c r="W196" s="159"/>
      <c r="X196" s="159"/>
      <c r="Y196" s="159"/>
      <c r="Z196" s="159"/>
      <c r="AA196" s="159"/>
      <c r="AB196" s="159"/>
      <c r="AC196" s="169">
        <f t="shared" si="11"/>
        <v>800</v>
      </c>
      <c r="AD196" s="241"/>
      <c r="AE196" s="230"/>
    </row>
    <row r="197" spans="1:31" ht="34.5" hidden="1" thickBot="1">
      <c r="A197" s="238"/>
      <c r="B197" s="240"/>
      <c r="C197" s="187" t="s">
        <v>110</v>
      </c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86"/>
      <c r="R197" s="188"/>
      <c r="S197" s="74"/>
      <c r="T197" s="189"/>
      <c r="U197" s="74"/>
      <c r="V197" s="74">
        <v>550</v>
      </c>
      <c r="W197" s="74"/>
      <c r="X197" s="74"/>
      <c r="Y197" s="74"/>
      <c r="Z197" s="74"/>
      <c r="AA197" s="74"/>
      <c r="AB197" s="74"/>
      <c r="AC197" s="190">
        <f t="shared" si="11"/>
        <v>550</v>
      </c>
      <c r="AD197" s="242"/>
      <c r="AE197" s="243"/>
    </row>
    <row r="198" spans="1:31" ht="15" thickBot="1">
      <c r="A198" s="246" t="s">
        <v>100</v>
      </c>
      <c r="B198" s="247"/>
      <c r="C198" s="247"/>
      <c r="D198" s="194">
        <f>SUM(D138:D194)</f>
        <v>0</v>
      </c>
      <c r="E198" s="194">
        <f>SUM(E138:E194)</f>
        <v>5500</v>
      </c>
      <c r="F198" s="194">
        <f>SUM(F138:F194)</f>
        <v>5861.09</v>
      </c>
      <c r="G198" s="194">
        <f>SUM(G138:G194)+12154.73</f>
        <v>91458.27</v>
      </c>
      <c r="H198" s="194">
        <f aca="true" t="shared" si="12" ref="H198:Q198">SUM(H138:H194)</f>
        <v>0</v>
      </c>
      <c r="I198" s="194">
        <f t="shared" si="12"/>
        <v>1500</v>
      </c>
      <c r="J198" s="194">
        <f t="shared" si="12"/>
        <v>6000</v>
      </c>
      <c r="K198" s="194">
        <f t="shared" si="12"/>
        <v>4000</v>
      </c>
      <c r="L198" s="194">
        <f t="shared" si="12"/>
        <v>0</v>
      </c>
      <c r="M198" s="194">
        <f t="shared" si="12"/>
        <v>5000</v>
      </c>
      <c r="N198" s="194">
        <f t="shared" si="12"/>
        <v>4050</v>
      </c>
      <c r="O198" s="194">
        <f t="shared" si="12"/>
        <v>10821.3</v>
      </c>
      <c r="P198" s="194">
        <f t="shared" si="12"/>
        <v>18962.45</v>
      </c>
      <c r="Q198" s="194">
        <f t="shared" si="12"/>
        <v>0</v>
      </c>
      <c r="R198" s="194">
        <f>SUM(R194:R197)</f>
        <v>23442.9</v>
      </c>
      <c r="S198" s="194">
        <f>SUM(S194:S197)</f>
        <v>0</v>
      </c>
      <c r="T198" s="194">
        <f>T64+T132</f>
        <v>24330.440000000002</v>
      </c>
      <c r="U198" s="194">
        <f>SUM(U194:U197)</f>
        <v>0</v>
      </c>
      <c r="V198" s="194">
        <f>SUM(V194:V197)</f>
        <v>550</v>
      </c>
      <c r="W198" s="194">
        <f>W64+W132</f>
        <v>14723.98</v>
      </c>
      <c r="X198" s="194">
        <f>SUM(X194:X197)</f>
        <v>0</v>
      </c>
      <c r="Y198" s="194">
        <f>SUM(Y194:Y197)</f>
        <v>0</v>
      </c>
      <c r="Z198" s="194">
        <f>SUM(Z194:Z197)</f>
        <v>0</v>
      </c>
      <c r="AA198" s="194">
        <f>SUM(AA194:AA197)</f>
        <v>0</v>
      </c>
      <c r="AB198" s="194">
        <f>SUM(AB194:AB197)</f>
        <v>0</v>
      </c>
      <c r="AC198" s="194"/>
      <c r="AD198" s="195">
        <f>AD150+AD151</f>
        <v>0</v>
      </c>
      <c r="AE198" s="196">
        <v>268121.98</v>
      </c>
    </row>
    <row r="199" spans="1:31" ht="15" thickBot="1">
      <c r="A199" s="197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9"/>
    </row>
  </sheetData>
  <sheetProtection/>
  <mergeCells count="249">
    <mergeCell ref="A198:C198"/>
    <mergeCell ref="A194:A197"/>
    <mergeCell ref="B194:B197"/>
    <mergeCell ref="AD194:AD197"/>
    <mergeCell ref="AE194:AE197"/>
    <mergeCell ref="B180:B182"/>
    <mergeCell ref="AD180:AD182"/>
    <mergeCell ref="AE188:AE193"/>
    <mergeCell ref="AE180:AE182"/>
    <mergeCell ref="A183:A187"/>
    <mergeCell ref="B183:B187"/>
    <mergeCell ref="AD183:AD187"/>
    <mergeCell ref="AE183:AE187"/>
    <mergeCell ref="A188:A193"/>
    <mergeCell ref="B188:B193"/>
    <mergeCell ref="AD188:AD193"/>
    <mergeCell ref="A180:A182"/>
    <mergeCell ref="A171:A173"/>
    <mergeCell ref="B171:B173"/>
    <mergeCell ref="AD171:AD173"/>
    <mergeCell ref="AE171:AE173"/>
    <mergeCell ref="A174:A179"/>
    <mergeCell ref="B174:B179"/>
    <mergeCell ref="AD174:AD179"/>
    <mergeCell ref="AE174:AE179"/>
    <mergeCell ref="A158:A160"/>
    <mergeCell ref="B158:B160"/>
    <mergeCell ref="AD158:AD160"/>
    <mergeCell ref="AE158:AE160"/>
    <mergeCell ref="A161:A164"/>
    <mergeCell ref="B161:B164"/>
    <mergeCell ref="AD161:AD164"/>
    <mergeCell ref="AE161:AE164"/>
    <mergeCell ref="A165:A167"/>
    <mergeCell ref="B165:B167"/>
    <mergeCell ref="AD165:AD167"/>
    <mergeCell ref="AE165:AE167"/>
    <mergeCell ref="A168:A170"/>
    <mergeCell ref="B168:B170"/>
    <mergeCell ref="AD168:AD170"/>
    <mergeCell ref="AE168:AE170"/>
    <mergeCell ref="A152:A155"/>
    <mergeCell ref="B152:B155"/>
    <mergeCell ref="AD152:AD155"/>
    <mergeCell ref="AE152:AE155"/>
    <mergeCell ref="A156:A157"/>
    <mergeCell ref="B156:B157"/>
    <mergeCell ref="A138:A139"/>
    <mergeCell ref="B138:B139"/>
    <mergeCell ref="AD138:AD139"/>
    <mergeCell ref="AE138:AE139"/>
    <mergeCell ref="A140:A142"/>
    <mergeCell ref="B140:B142"/>
    <mergeCell ref="AD140:AD142"/>
    <mergeCell ref="AE140:AE142"/>
    <mergeCell ref="A143:A145"/>
    <mergeCell ref="B143:B145"/>
    <mergeCell ref="AD143:AD145"/>
    <mergeCell ref="AE143:AE145"/>
    <mergeCell ref="A146:A147"/>
    <mergeCell ref="B146:B147"/>
    <mergeCell ref="AD146:AD147"/>
    <mergeCell ref="AE146:AE148"/>
    <mergeCell ref="AD156:AD157"/>
    <mergeCell ref="AE156:AE157"/>
    <mergeCell ref="A132:C132"/>
    <mergeCell ref="D135:AE135"/>
    <mergeCell ref="A136:A137"/>
    <mergeCell ref="B136:B137"/>
    <mergeCell ref="C136:C137"/>
    <mergeCell ref="AD136:AD137"/>
    <mergeCell ref="AE136:AE137"/>
    <mergeCell ref="AD114:AD116"/>
    <mergeCell ref="AE122:AE127"/>
    <mergeCell ref="AF127:AF128"/>
    <mergeCell ref="A128:A131"/>
    <mergeCell ref="B128:B131"/>
    <mergeCell ref="AD128:AD131"/>
    <mergeCell ref="AE128:AE131"/>
    <mergeCell ref="AE114:AE116"/>
    <mergeCell ref="AF116:AF120"/>
    <mergeCell ref="A117:A121"/>
    <mergeCell ref="B117:B121"/>
    <mergeCell ref="AD117:AD121"/>
    <mergeCell ref="AE117:AE121"/>
    <mergeCell ref="AF121:AF126"/>
    <mergeCell ref="A122:A127"/>
    <mergeCell ref="B122:B127"/>
    <mergeCell ref="AD122:AD127"/>
    <mergeCell ref="AE95:AE98"/>
    <mergeCell ref="AF98:AF100"/>
    <mergeCell ref="A99:A101"/>
    <mergeCell ref="B99:B101"/>
    <mergeCell ref="AD99:AD101"/>
    <mergeCell ref="AE99:AE101"/>
    <mergeCell ref="AF101:AF103"/>
    <mergeCell ref="A102:A104"/>
    <mergeCell ref="B102:B104"/>
    <mergeCell ref="AD102:AD104"/>
    <mergeCell ref="AE102:AE104"/>
    <mergeCell ref="AF104:AF106"/>
    <mergeCell ref="A105:A107"/>
    <mergeCell ref="B105:B107"/>
    <mergeCell ref="AD105:AD107"/>
    <mergeCell ref="AE105:AE107"/>
    <mergeCell ref="AF107:AF112"/>
    <mergeCell ref="A108:A113"/>
    <mergeCell ref="B108:B113"/>
    <mergeCell ref="AD108:AD113"/>
    <mergeCell ref="AE108:AE113"/>
    <mergeCell ref="AF113:AF115"/>
    <mergeCell ref="A114:A116"/>
    <mergeCell ref="B114:B116"/>
    <mergeCell ref="A80:A81"/>
    <mergeCell ref="B80:B81"/>
    <mergeCell ref="AD80:AD81"/>
    <mergeCell ref="AE80:AE82"/>
    <mergeCell ref="AF80:AF82"/>
    <mergeCell ref="AF85:AF88"/>
    <mergeCell ref="A86:A89"/>
    <mergeCell ref="B86:B89"/>
    <mergeCell ref="AD86:AD89"/>
    <mergeCell ref="AE86:AE89"/>
    <mergeCell ref="AF89:AF90"/>
    <mergeCell ref="A90:A91"/>
    <mergeCell ref="B90:B91"/>
    <mergeCell ref="AD90:AD91"/>
    <mergeCell ref="AE90:AE91"/>
    <mergeCell ref="AF91:AF93"/>
    <mergeCell ref="A92:A94"/>
    <mergeCell ref="B92:B94"/>
    <mergeCell ref="AD92:AD94"/>
    <mergeCell ref="AE92:AE94"/>
    <mergeCell ref="AF94:AF97"/>
    <mergeCell ref="A95:A98"/>
    <mergeCell ref="B95:B98"/>
    <mergeCell ref="AD95:AD98"/>
    <mergeCell ref="A74:A76"/>
    <mergeCell ref="B74:B76"/>
    <mergeCell ref="AD74:AD76"/>
    <mergeCell ref="AE74:AE76"/>
    <mergeCell ref="AF74:AF76"/>
    <mergeCell ref="A77:A79"/>
    <mergeCell ref="B77:B79"/>
    <mergeCell ref="AD77:AD79"/>
    <mergeCell ref="AE77:AE79"/>
    <mergeCell ref="AF77:AF79"/>
    <mergeCell ref="AF70:AF71"/>
    <mergeCell ref="A72:A73"/>
    <mergeCell ref="B72:B73"/>
    <mergeCell ref="AD72:AD73"/>
    <mergeCell ref="AE72:AE73"/>
    <mergeCell ref="AF72:AF73"/>
    <mergeCell ref="D69:AE69"/>
    <mergeCell ref="A70:A71"/>
    <mergeCell ref="B70:B71"/>
    <mergeCell ref="C70:C71"/>
    <mergeCell ref="AD70:AD71"/>
    <mergeCell ref="AE70:AE71"/>
    <mergeCell ref="A62:A63"/>
    <mergeCell ref="B62:B63"/>
    <mergeCell ref="AD62:AD63"/>
    <mergeCell ref="AE62:AE63"/>
    <mergeCell ref="AF62:AF63"/>
    <mergeCell ref="A64:C64"/>
    <mergeCell ref="A51:A55"/>
    <mergeCell ref="B51:B55"/>
    <mergeCell ref="AD51:AD55"/>
    <mergeCell ref="AE51:AE55"/>
    <mergeCell ref="AF51:AF55"/>
    <mergeCell ref="A56:A61"/>
    <mergeCell ref="B56:B61"/>
    <mergeCell ref="AD56:AD61"/>
    <mergeCell ref="AE56:AE61"/>
    <mergeCell ref="AF56:AF61"/>
    <mergeCell ref="A42:A47"/>
    <mergeCell ref="B42:B47"/>
    <mergeCell ref="AD42:AD47"/>
    <mergeCell ref="AE42:AE47"/>
    <mergeCell ref="AF42:AF47"/>
    <mergeCell ref="A48:A50"/>
    <mergeCell ref="B48:B50"/>
    <mergeCell ref="AD48:AD50"/>
    <mergeCell ref="AE48:AE50"/>
    <mergeCell ref="AF48:AF50"/>
    <mergeCell ref="A36:A38"/>
    <mergeCell ref="B36:B38"/>
    <mergeCell ref="AD36:AD38"/>
    <mergeCell ref="AE36:AE38"/>
    <mergeCell ref="AF36:AF38"/>
    <mergeCell ref="A39:A41"/>
    <mergeCell ref="B39:B41"/>
    <mergeCell ref="AD39:AD41"/>
    <mergeCell ref="AE39:AE41"/>
    <mergeCell ref="AF39:AF41"/>
    <mergeCell ref="A29:A32"/>
    <mergeCell ref="B29:B32"/>
    <mergeCell ref="AD29:AD32"/>
    <mergeCell ref="AE29:AE32"/>
    <mergeCell ref="AF29:AF32"/>
    <mergeCell ref="A33:A35"/>
    <mergeCell ref="B33:B35"/>
    <mergeCell ref="AD33:AD35"/>
    <mergeCell ref="AE33:AE35"/>
    <mergeCell ref="AF33:AF35"/>
    <mergeCell ref="A24:A25"/>
    <mergeCell ref="B24:B25"/>
    <mergeCell ref="AD24:AD25"/>
    <mergeCell ref="AE24:AE25"/>
    <mergeCell ref="AF24:AF25"/>
    <mergeCell ref="A26:A28"/>
    <mergeCell ref="B26:B28"/>
    <mergeCell ref="AD26:AD28"/>
    <mergeCell ref="AE26:AE28"/>
    <mergeCell ref="AF26:AF28"/>
    <mergeCell ref="A15:A16"/>
    <mergeCell ref="B15:B16"/>
    <mergeCell ref="AD15:AD16"/>
    <mergeCell ref="AE15:AE17"/>
    <mergeCell ref="AF15:AF17"/>
    <mergeCell ref="A20:A23"/>
    <mergeCell ref="B20:B23"/>
    <mergeCell ref="AD20:AD23"/>
    <mergeCell ref="AE20:AE23"/>
    <mergeCell ref="AF20:AF23"/>
    <mergeCell ref="A9:A11"/>
    <mergeCell ref="B9:B11"/>
    <mergeCell ref="AD9:AD11"/>
    <mergeCell ref="AE9:AE11"/>
    <mergeCell ref="AF9:AF11"/>
    <mergeCell ref="A12:A14"/>
    <mergeCell ref="B12:B14"/>
    <mergeCell ref="AD12:AD14"/>
    <mergeCell ref="AE12:AE14"/>
    <mergeCell ref="AF12:AF14"/>
    <mergeCell ref="AF5:AF6"/>
    <mergeCell ref="A7:A8"/>
    <mergeCell ref="B7:B8"/>
    <mergeCell ref="AD7:AD8"/>
    <mergeCell ref="AE7:AE8"/>
    <mergeCell ref="AF7:AF8"/>
    <mergeCell ref="A1:AE1"/>
    <mergeCell ref="A3:AE3"/>
    <mergeCell ref="D4:AE4"/>
    <mergeCell ref="A5:A6"/>
    <mergeCell ref="B5:B6"/>
    <mergeCell ref="C5:C6"/>
    <mergeCell ref="AD5:AD6"/>
    <mergeCell ref="AE5:AE6"/>
  </mergeCells>
  <printOptions/>
  <pageMargins left="0.9842519685039369" right="0" top="0.35433070866141764" bottom="0.35433070866141764" header="0.3149606299212601" footer="0.31496062992126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9.8984375" style="0" customWidth="1"/>
    <col min="2" max="2" width="9" style="0" customWidth="1"/>
  </cols>
  <sheetData>
    <row r="1" spans="1:2" ht="14.25">
      <c r="A1" t="s">
        <v>105</v>
      </c>
      <c r="B1" t="s">
        <v>106</v>
      </c>
    </row>
    <row r="2" ht="14.25">
      <c r="B2" t="s">
        <v>107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Kinga</cp:lastModifiedBy>
  <cp:lastPrinted>2015-09-22T09:09:23Z</cp:lastPrinted>
  <dcterms:created xsi:type="dcterms:W3CDTF">2010-11-06T12:15:42Z</dcterms:created>
  <dcterms:modified xsi:type="dcterms:W3CDTF">2015-10-09T10:37:20Z</dcterms:modified>
  <cp:category/>
  <cp:version/>
  <cp:contentType/>
  <cp:contentStatus/>
</cp:coreProperties>
</file>