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Arkusz1!$A$1:$Q$82</definedName>
  </definedNames>
  <calcPr calcId="145621"/>
</workbook>
</file>

<file path=xl/calcChain.xml><?xml version="1.0" encoding="utf-8"?>
<calcChain xmlns="http://schemas.openxmlformats.org/spreadsheetml/2006/main">
  <c r="J76" i="1" l="1"/>
  <c r="H76" i="1"/>
  <c r="I76" i="1" l="1"/>
  <c r="I70" i="1"/>
  <c r="J70" i="1"/>
  <c r="K70" i="1"/>
  <c r="H70" i="1"/>
  <c r="K58" i="1"/>
  <c r="K82" i="1" s="1"/>
  <c r="I58" i="1" l="1"/>
  <c r="E70" i="1"/>
  <c r="F70" i="1"/>
  <c r="G70" i="1"/>
  <c r="L70" i="1"/>
  <c r="M70" i="1"/>
  <c r="D70" i="1"/>
  <c r="D82" i="1" s="1"/>
  <c r="D76" i="1"/>
  <c r="E76" i="1"/>
  <c r="F76" i="1"/>
  <c r="G76" i="1"/>
  <c r="L76" i="1"/>
  <c r="M76" i="1"/>
  <c r="I81" i="1"/>
  <c r="I80" i="1"/>
  <c r="I79" i="1"/>
  <c r="I78" i="1"/>
  <c r="I77" i="1"/>
  <c r="N64" i="1"/>
  <c r="E82" i="1"/>
  <c r="F82" i="1"/>
  <c r="L82" i="1"/>
  <c r="M81" i="1"/>
  <c r="L81" i="1"/>
  <c r="J81" i="1"/>
  <c r="H81" i="1"/>
  <c r="G81" i="1"/>
  <c r="F81" i="1"/>
  <c r="E81" i="1"/>
  <c r="D81" i="1"/>
  <c r="M80" i="1"/>
  <c r="L80" i="1"/>
  <c r="J80" i="1"/>
  <c r="H80" i="1"/>
  <c r="G80" i="1"/>
  <c r="F80" i="1"/>
  <c r="E80" i="1"/>
  <c r="D80" i="1"/>
  <c r="M79" i="1"/>
  <c r="L79" i="1"/>
  <c r="J79" i="1"/>
  <c r="H79" i="1"/>
  <c r="G79" i="1"/>
  <c r="F79" i="1"/>
  <c r="E79" i="1"/>
  <c r="D79" i="1"/>
  <c r="E78" i="1"/>
  <c r="F78" i="1"/>
  <c r="G78" i="1"/>
  <c r="H78" i="1"/>
  <c r="J78" i="1"/>
  <c r="L78" i="1"/>
  <c r="M78" i="1"/>
  <c r="D78" i="1"/>
  <c r="E77" i="1"/>
  <c r="F77" i="1"/>
  <c r="G77" i="1"/>
  <c r="H77" i="1"/>
  <c r="J77" i="1"/>
  <c r="L77" i="1"/>
  <c r="M77" i="1"/>
  <c r="D77" i="1"/>
  <c r="N66" i="1"/>
  <c r="N67" i="1"/>
  <c r="N68" i="1"/>
  <c r="N69" i="1"/>
  <c r="N65" i="1"/>
  <c r="I82" i="1" l="1"/>
  <c r="N76" i="1"/>
  <c r="N79" i="1"/>
  <c r="N80" i="1"/>
  <c r="N81" i="1"/>
  <c r="N78" i="1"/>
  <c r="N77" i="1"/>
  <c r="G58" i="1" l="1"/>
  <c r="G82" i="1" s="1"/>
  <c r="O7" i="1" l="1"/>
  <c r="N43" i="1" l="1"/>
  <c r="M58" i="1" l="1"/>
  <c r="M82" i="1" s="1"/>
  <c r="N28" i="1" l="1"/>
  <c r="N57" i="1"/>
  <c r="N53" i="1"/>
  <c r="N41" i="1"/>
  <c r="N38" i="1"/>
  <c r="N39" i="1"/>
  <c r="N40" i="1"/>
  <c r="N32" i="1"/>
  <c r="J26" i="1"/>
  <c r="H26" i="1"/>
  <c r="H14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7" i="1"/>
  <c r="N29" i="1"/>
  <c r="N30" i="1"/>
  <c r="N31" i="1"/>
  <c r="N33" i="1"/>
  <c r="N34" i="1"/>
  <c r="N35" i="1"/>
  <c r="N36" i="1"/>
  <c r="N37" i="1"/>
  <c r="N42" i="1"/>
  <c r="N44" i="1"/>
  <c r="N45" i="1"/>
  <c r="N46" i="1"/>
  <c r="N47" i="1"/>
  <c r="N48" i="1"/>
  <c r="N49" i="1"/>
  <c r="N50" i="1"/>
  <c r="N51" i="1"/>
  <c r="N54" i="1"/>
  <c r="N55" i="1"/>
  <c r="N56" i="1"/>
  <c r="J82" i="1" l="1"/>
  <c r="O56" i="1"/>
  <c r="Q43" i="1"/>
  <c r="H82" i="1"/>
  <c r="N26" i="1"/>
  <c r="O37" i="1"/>
  <c r="O31" i="1"/>
  <c r="N14" i="1"/>
  <c r="O14" i="1" s="1"/>
  <c r="Q13" i="1" s="1"/>
  <c r="O18" i="1"/>
  <c r="Q31" i="1" l="1"/>
  <c r="N7" i="1"/>
  <c r="O35" i="1"/>
  <c r="P58" i="1"/>
  <c r="Q18" i="1"/>
  <c r="O34" i="1"/>
  <c r="Q34" i="1" s="1"/>
  <c r="Q56" i="1"/>
  <c r="Q7" i="1" l="1"/>
  <c r="O17" i="1"/>
  <c r="Q17" i="1" s="1"/>
  <c r="O25" i="1"/>
  <c r="Q25" i="1" s="1"/>
  <c r="Q37" i="1"/>
  <c r="O19" i="1"/>
  <c r="Q19" i="1" s="1"/>
  <c r="Q35" i="1"/>
  <c r="Q27" i="1"/>
  <c r="O23" i="1"/>
  <c r="Q51" i="1"/>
  <c r="O9" i="1"/>
  <c r="Q9" i="1" s="1"/>
  <c r="O11" i="1"/>
  <c r="Q11" i="1" s="1"/>
  <c r="O46" i="1"/>
  <c r="Q46" i="1" s="1"/>
  <c r="Q23" i="1" l="1"/>
  <c r="Q58" i="1" s="1"/>
</calcChain>
</file>

<file path=xl/sharedStrings.xml><?xml version="1.0" encoding="utf-8"?>
<sst xmlns="http://schemas.openxmlformats.org/spreadsheetml/2006/main" count="134" uniqueCount="98">
  <si>
    <t>Sołectwo</t>
  </si>
  <si>
    <t>Adamów</t>
  </si>
  <si>
    <t>Barbarka</t>
  </si>
  <si>
    <t>Bobrowo</t>
  </si>
  <si>
    <t>Brzeźniak</t>
  </si>
  <si>
    <t>Chrusty</t>
  </si>
  <si>
    <t>Głodowo</t>
  </si>
  <si>
    <t>Golina-Kolonia</t>
  </si>
  <si>
    <t>Kawnice</t>
  </si>
  <si>
    <t>Kolno</t>
  </si>
  <si>
    <t>Kraśnica</t>
  </si>
  <si>
    <t>Lubiecz</t>
  </si>
  <si>
    <t>Myślibórz</t>
  </si>
  <si>
    <t>Przyjma</t>
  </si>
  <si>
    <t>Radolina</t>
  </si>
  <si>
    <t>Rosocha</t>
  </si>
  <si>
    <t>Sługocinek</t>
  </si>
  <si>
    <t>Spławie</t>
  </si>
  <si>
    <t>Węglew</t>
  </si>
  <si>
    <t>Lp.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</si>
  <si>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</si>
  <si>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</si>
  <si>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</si>
  <si>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</si>
  <si>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</si>
  <si>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</si>
  <si>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</si>
  <si>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</si>
  <si>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</si>
  <si>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</si>
  <si>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</si>
  <si>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</si>
  <si>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</si>
  <si>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Nazwa przedsięwzięcia</t>
  </si>
  <si>
    <t xml:space="preserve">Razem </t>
  </si>
  <si>
    <t>sołectwo</t>
  </si>
  <si>
    <t>fundusz</t>
  </si>
  <si>
    <t>różnica</t>
  </si>
  <si>
    <t>Rozdział</t>
  </si>
  <si>
    <t>Paragraf</t>
  </si>
  <si>
    <t>Razem rozdział / paragraf</t>
  </si>
  <si>
    <t>Nazwa przedsięwzięcia              / Rozdział / Paragraf</t>
  </si>
  <si>
    <t>Mijanka dla pojazdów w miescowości Bobrowo na drodze gminnej Nr 19</t>
  </si>
  <si>
    <t>Doposażenie świetlicy wiejskiej w Brzeźniaku</t>
  </si>
  <si>
    <t>Organizacja imprezy kulturalno-sportowej dla nieszkańców sołectwa</t>
  </si>
  <si>
    <t>Wykonanie wiaty przystankowej dla dzieci dojeźdżających do szkoły</t>
  </si>
  <si>
    <t>Modernizacja skrzyżowania drogi we wsi Chrusty z drogą w kierunku Sługocinka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</si>
  <si>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</si>
  <si>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</si>
  <si>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</si>
  <si>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Utwardzenie nawierzchni na drodze gminnej w Kolonii Kawnice</t>
  </si>
  <si>
    <t>Doposażenie jednostki OSP Radolina w sprzęt bojowy</t>
  </si>
  <si>
    <t>Zakup odzieży ochronnej dla jednostki OSP w Spławiu</t>
  </si>
  <si>
    <t>Organizacja imprez kulturalno-sportowych</t>
  </si>
  <si>
    <t>8.</t>
  </si>
  <si>
    <t>9.</t>
  </si>
  <si>
    <t>16.</t>
  </si>
  <si>
    <t>17.</t>
  </si>
  <si>
    <t>Razem sołectwo</t>
  </si>
  <si>
    <t>Plac zabaw dla dzieci na placu LZS Adamów</t>
  </si>
  <si>
    <t>Remont trybun przy boisku</t>
  </si>
  <si>
    <t>Utwardzenie odcinka drogi gminnej Barbarka-Myślibórz</t>
  </si>
  <si>
    <t xml:space="preserve">Doposażenie świetlicy wiejskiej </t>
  </si>
  <si>
    <t>Remont świetlicy wiejskiej w Brzeźniaku</t>
  </si>
  <si>
    <t>Organizacja imprez dla dzieci (Dz.Dziecka, Choinka)</t>
  </si>
  <si>
    <t>Budowa punktów oświetlenia przy drodze w sołectwie Głodowo (projekt  i koszty wykonania prac podłączeniowych)</t>
  </si>
  <si>
    <t>Oświetlenie drogowe solarne</t>
  </si>
  <si>
    <t>Położenie dywanika asfaltowego na ulicy Zielonej</t>
  </si>
  <si>
    <t>Zakup i zabudowa wiaty przystankowej</t>
  </si>
  <si>
    <t>Ogrodzenie boiska etap III</t>
  </si>
  <si>
    <t>Doposażenie placu zabaw</t>
  </si>
  <si>
    <t>Wyczyszczenie stawu oraz zagospodarowanie terenu wokół stawu</t>
  </si>
  <si>
    <t>Zakup zestawu naczyń do świelicy wiejskiej</t>
  </si>
  <si>
    <t>Remont i naprawa kuchni węglowej</t>
  </si>
  <si>
    <t>Zakup i wymiana okien w kuchni i toaletach świetlicy wiejskiej w Radolinie</t>
  </si>
  <si>
    <t>Zakup i montaż progu zwalniającego na drodze przez naszą miejscowość</t>
  </si>
  <si>
    <t>Zakup sprzętu do świetlicy</t>
  </si>
  <si>
    <t>Dofinansowanie spotkania integracyjnego mieszkańców wsi sołectwa Rosocha</t>
  </si>
  <si>
    <t>Utwardzenie tłuczniem dróg gruntowych znajdujących się w obrębie sołectwa Rosocha (Zarzyn, Rosocha Kolonia, Rosocha)</t>
  </si>
  <si>
    <t>Zakup urządzeń na wyposażenie placu zabaw dla dzieci</t>
  </si>
  <si>
    <t>Zakup kuchni gazowej i okapu na wyposażenie świetlicy wiejskiej</t>
  </si>
  <si>
    <t>Tablice informacyjne</t>
  </si>
  <si>
    <t>Doposażenie świetlicy wiejskiej</t>
  </si>
  <si>
    <t>Zakup namiotu na imprezy integracyjne</t>
  </si>
  <si>
    <t>Zakup urządzeń sportowo- rekreacyjnych na wyposażenie boiska</t>
  </si>
  <si>
    <t>Uzupełnienie drogi Bobrowo-Łęg</t>
  </si>
  <si>
    <t xml:space="preserve">Remont i modernizacja świetlicy wiejskiej </t>
  </si>
  <si>
    <t>Zakup krzewów i kwiatów ozdobnych do parku</t>
  </si>
  <si>
    <t>Organizacja imprezy kulturalno-sportowej</t>
  </si>
  <si>
    <t>Zestawienie wydatków jednostek pomocniczych w ramach funduszu sołeckiego na rok 2014</t>
  </si>
  <si>
    <t>Utwardzenie i pokrycie dywanikiem asfaltowym drogi Cegielnia-Adamów</t>
  </si>
  <si>
    <t>Utwardzenie dróg na terenie sołectwa Sługocinek</t>
  </si>
  <si>
    <t xml:space="preserve">Zakup tłucznia i utwardzenie dróg gminnych na wsi </t>
  </si>
  <si>
    <t xml:space="preserve">Przed zmianą </t>
  </si>
  <si>
    <t>Zmiana</t>
  </si>
  <si>
    <t>Po zmianie</t>
  </si>
  <si>
    <t>Zakup wyposażenia do świetlicy wiejskiej</t>
  </si>
  <si>
    <t>Załącznik nr 4 do Zarządzenia Burmistrza Goliny Nr 54 / 2014 z dnia 17 października 2014 roku, zmieniający załącznik Nr 7 do Uchwały Nr XLVI / 189 / 2014 Rady Miejskiej w Golinie z dnia 23 stycznia 2014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</si>
</sst>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z_ł_-;\-* #,##0\ _z_ł_-;_-* &quot;- &quot;_z_ł_-;_-@_-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Border="1"/>
    <xf numFmtId="0" fontId="0" fillId="0" borderId="41" xfId="0" applyBorder="1"/>
    <xf numFmtId="4" fontId="4" fillId="0" borderId="19" xfId="0" applyNumberFormat="1" applyFont="1" applyBorder="1" applyAlignment="1"/>
    <xf numFmtId="0" fontId="0" fillId="0" borderId="38" xfId="0" applyBorder="1" applyAlignment="1">
      <alignment vertical="center"/>
    </xf>
    <xf numFmtId="4" fontId="4" fillId="0" borderId="11" xfId="0" applyNumberFormat="1" applyFont="1" applyBorder="1"/>
    <xf numFmtId="4" fontId="4" fillId="0" borderId="3" xfId="0" applyNumberFormat="1" applyFont="1" applyBorder="1"/>
    <xf numFmtId="4" fontId="4" fillId="0" borderId="26" xfId="0" applyNumberFormat="1" applyFont="1" applyBorder="1"/>
    <xf numFmtId="4" fontId="4" fillId="0" borderId="12" xfId="0" applyNumberFormat="1" applyFont="1" applyBorder="1"/>
    <xf numFmtId="4" fontId="4" fillId="0" borderId="5" xfId="0" applyNumberFormat="1" applyFont="1" applyBorder="1"/>
    <xf numFmtId="4" fontId="4" fillId="0" borderId="27" xfId="0" applyNumberFormat="1" applyFont="1" applyBorder="1"/>
    <xf numFmtId="4" fontId="4" fillId="3" borderId="11" xfId="0" applyNumberFormat="1" applyFont="1" applyFill="1" applyBorder="1"/>
    <xf numFmtId="4" fontId="4" fillId="3" borderId="23" xfId="0" applyNumberFormat="1" applyFont="1" applyFill="1" applyBorder="1"/>
    <xf numFmtId="4" fontId="4" fillId="0" borderId="43" xfId="0" applyNumberFormat="1" applyFont="1" applyBorder="1"/>
    <xf numFmtId="4" fontId="4" fillId="0" borderId="24" xfId="0" applyNumberFormat="1" applyFont="1" applyBorder="1"/>
    <xf numFmtId="4" fontId="4" fillId="0" borderId="13" xfId="0" applyNumberFormat="1" applyFont="1" applyBorder="1"/>
    <xf numFmtId="4" fontId="4" fillId="0" borderId="20" xfId="0" applyNumberFormat="1" applyFont="1" applyBorder="1"/>
    <xf numFmtId="4" fontId="4" fillId="0" borderId="28" xfId="0" applyNumberFormat="1" applyFont="1" applyBorder="1"/>
    <xf numFmtId="4" fontId="4" fillId="0" borderId="19" xfId="0" applyNumberFormat="1" applyFont="1" applyBorder="1"/>
    <xf numFmtId="4" fontId="4" fillId="0" borderId="1" xfId="0" applyNumberFormat="1" applyFont="1" applyBorder="1"/>
    <xf numFmtId="4" fontId="4" fillId="0" borderId="29" xfId="0" applyNumberFormat="1" applyFont="1" applyBorder="1"/>
    <xf numFmtId="4" fontId="4" fillId="0" borderId="38" xfId="0" applyNumberFormat="1" applyFont="1" applyBorder="1"/>
    <xf numFmtId="4" fontId="4" fillId="0" borderId="37" xfId="0" applyNumberFormat="1" applyFont="1" applyBorder="1"/>
    <xf numFmtId="4" fontId="4" fillId="0" borderId="40" xfId="0" applyNumberFormat="1" applyFont="1" applyBorder="1"/>
    <xf numFmtId="4" fontId="4" fillId="0" borderId="14" xfId="0" applyNumberFormat="1" applyFont="1" applyBorder="1"/>
    <xf numFmtId="4" fontId="4" fillId="0" borderId="21" xfId="0" applyNumberFormat="1" applyFont="1" applyBorder="1"/>
    <xf numFmtId="4" fontId="4" fillId="0" borderId="30" xfId="0" applyNumberFormat="1" applyFont="1" applyBorder="1"/>
    <xf numFmtId="4" fontId="4" fillId="0" borderId="29" xfId="0" applyNumberFormat="1" applyFont="1" applyBorder="1" applyAlignment="1"/>
    <xf numFmtId="4" fontId="4" fillId="0" borderId="5" xfId="0" applyNumberFormat="1" applyFont="1" applyBorder="1" applyAlignment="1"/>
    <xf numFmtId="4" fontId="4" fillId="0" borderId="27" xfId="0" applyNumberFormat="1" applyFont="1" applyBorder="1" applyAlignment="1"/>
    <xf numFmtId="4" fontId="4" fillId="3" borderId="19" xfId="0" applyNumberFormat="1" applyFont="1" applyFill="1" applyBorder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7" xfId="0" applyFont="1" applyBorder="1" applyAlignment="1">
      <alignment wrapText="1"/>
    </xf>
    <xf numFmtId="4" fontId="4" fillId="0" borderId="39" xfId="0" applyNumberFormat="1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8" xfId="0" applyNumberFormat="1" applyFont="1" applyFill="1" applyBorder="1" applyAlignment="1">
      <alignment wrapText="1"/>
    </xf>
    <xf numFmtId="4" fontId="4" fillId="3" borderId="4" xfId="0" applyNumberFormat="1" applyFont="1" applyFill="1" applyBorder="1" applyAlignment="1">
      <alignment wrapText="1"/>
    </xf>
    <xf numFmtId="4" fontId="4" fillId="0" borderId="25" xfId="0" applyNumberFormat="1" applyFont="1" applyBorder="1"/>
    <xf numFmtId="4" fontId="4" fillId="0" borderId="44" xfId="0" applyNumberFormat="1" applyFont="1" applyBorder="1"/>
    <xf numFmtId="4" fontId="4" fillId="0" borderId="45" xfId="0" applyNumberFormat="1" applyFont="1" applyBorder="1"/>
    <xf numFmtId="4" fontId="4" fillId="0" borderId="37" xfId="0" applyNumberFormat="1" applyFont="1" applyBorder="1" applyAlignment="1"/>
    <xf numFmtId="4" fontId="4" fillId="0" borderId="16" xfId="0" applyNumberFormat="1" applyFont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0" fillId="0" borderId="25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4" fillId="0" borderId="3" xfId="0" applyNumberFormat="1" applyFont="1" applyBorder="1" applyAlignment="1"/>
    <xf numFmtId="4" fontId="4" fillId="0" borderId="26" xfId="0" applyNumberFormat="1" applyFont="1" applyBorder="1" applyAlignment="1"/>
    <xf numFmtId="4" fontId="5" fillId="0" borderId="3" xfId="0" applyNumberFormat="1" applyFont="1" applyBorder="1"/>
    <xf numFmtId="4" fontId="5" fillId="0" borderId="5" xfId="0" applyNumberFormat="1" applyFont="1" applyBorder="1"/>
    <xf numFmtId="0" fontId="4" fillId="0" borderId="9" xfId="0" applyFont="1" applyBorder="1" applyAlignment="1">
      <alignment wrapText="1"/>
    </xf>
    <xf numFmtId="4" fontId="4" fillId="0" borderId="23" xfId="0" applyNumberFormat="1" applyFont="1" applyBorder="1"/>
    <xf numFmtId="4" fontId="4" fillId="0" borderId="7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5" xfId="0" applyNumberFormat="1" applyFont="1" applyBorder="1"/>
    <xf numFmtId="4" fontId="4" fillId="0" borderId="46" xfId="0" applyNumberFormat="1" applyFont="1" applyBorder="1"/>
    <xf numFmtId="4" fontId="4" fillId="0" borderId="47" xfId="0" applyNumberFormat="1" applyFont="1" applyBorder="1"/>
    <xf numFmtId="4" fontId="4" fillId="2" borderId="9" xfId="0" applyNumberFormat="1" applyFont="1" applyFill="1" applyBorder="1" applyAlignment="1">
      <alignment wrapText="1"/>
    </xf>
    <xf numFmtId="4" fontId="4" fillId="0" borderId="21" xfId="0" applyNumberFormat="1" applyFont="1" applyBorder="1" applyAlignment="1"/>
    <xf numFmtId="4" fontId="4" fillId="0" borderId="30" xfId="0" applyNumberFormat="1" applyFont="1" applyBorder="1" applyAlignment="1"/>
    <xf numFmtId="4" fontId="4" fillId="0" borderId="20" xfId="0" applyNumberFormat="1" applyFont="1" applyBorder="1" applyAlignment="1"/>
    <xf numFmtId="4" fontId="4" fillId="0" borderId="28" xfId="0" applyNumberFormat="1" applyFont="1" applyBorder="1" applyAlignment="1"/>
    <xf numFmtId="4" fontId="4" fillId="0" borderId="49" xfId="0" applyNumberFormat="1" applyFont="1" applyBorder="1" applyAlignment="1">
      <alignment wrapText="1"/>
    </xf>
    <xf numFmtId="4" fontId="4" fillId="0" borderId="50" xfId="0" applyNumberFormat="1" applyFont="1" applyBorder="1" applyAlignment="1">
      <alignment wrapText="1"/>
    </xf>
    <xf numFmtId="4" fontId="4" fillId="3" borderId="3" xfId="0" applyNumberFormat="1" applyFont="1" applyFill="1" applyBorder="1"/>
    <xf numFmtId="0" fontId="4" fillId="0" borderId="18" xfId="0" applyFont="1" applyBorder="1" applyAlignment="1">
      <alignment vertical="center"/>
    </xf>
    <xf numFmtId="0" fontId="0" fillId="0" borderId="51" xfId="0" applyBorder="1" applyAlignment="1">
      <alignment vertical="center"/>
    </xf>
    <xf numFmtId="4" fontId="0" fillId="0" borderId="38" xfId="0" applyNumberFormat="1" applyBorder="1" applyAlignment="1"/>
    <xf numFmtId="4" fontId="4" fillId="0" borderId="40" xfId="0" applyNumberFormat="1" applyFont="1" applyBorder="1" applyAlignment="1"/>
    <xf numFmtId="4" fontId="4" fillId="0" borderId="48" xfId="0" applyNumberFormat="1" applyFont="1" applyBorder="1" applyAlignment="1">
      <alignment vertical="center"/>
    </xf>
    <xf numFmtId="4" fontId="4" fillId="0" borderId="48" xfId="0" applyNumberFormat="1" applyFont="1" applyBorder="1" applyAlignment="1"/>
    <xf numFmtId="4" fontId="4" fillId="0" borderId="38" xfId="0" applyNumberFormat="1" applyFont="1" applyBorder="1" applyAlignment="1"/>
    <xf numFmtId="0" fontId="5" fillId="0" borderId="6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4" fontId="4" fillId="0" borderId="34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1" xfId="0" applyBorder="1"/>
    <xf numFmtId="0" fontId="0" fillId="0" borderId="57" xfId="0" applyBorder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" fontId="5" fillId="0" borderId="58" xfId="0" applyNumberFormat="1" applyFont="1" applyBorder="1"/>
    <xf numFmtId="4" fontId="5" fillId="0" borderId="59" xfId="0" applyNumberFormat="1" applyFont="1" applyBorder="1"/>
    <xf numFmtId="4" fontId="4" fillId="0" borderId="60" xfId="0" applyNumberFormat="1" applyFont="1" applyBorder="1"/>
    <xf numFmtId="4" fontId="4" fillId="0" borderId="61" xfId="0" applyNumberFormat="1" applyFont="1" applyBorder="1"/>
    <xf numFmtId="4" fontId="4" fillId="3" borderId="58" xfId="0" applyNumberFormat="1" applyFont="1" applyFill="1" applyBorder="1"/>
    <xf numFmtId="4" fontId="4" fillId="3" borderId="22" xfId="0" applyNumberFormat="1" applyFont="1" applyFill="1" applyBorder="1"/>
    <xf numFmtId="4" fontId="4" fillId="0" borderId="32" xfId="0" applyNumberFormat="1" applyFont="1" applyBorder="1"/>
    <xf numFmtId="4" fontId="4" fillId="0" borderId="58" xfId="0" applyNumberFormat="1" applyFont="1" applyBorder="1"/>
    <xf numFmtId="4" fontId="4" fillId="0" borderId="59" xfId="0" applyNumberFormat="1" applyFont="1" applyBorder="1"/>
    <xf numFmtId="4" fontId="4" fillId="0" borderId="22" xfId="0" applyNumberFormat="1" applyFont="1" applyBorder="1"/>
    <xf numFmtId="4" fontId="4" fillId="0" borderId="2" xfId="0" applyNumberFormat="1" applyFont="1" applyBorder="1"/>
    <xf numFmtId="4" fontId="4" fillId="0" borderId="42" xfId="0" applyNumberFormat="1" applyFont="1" applyBorder="1"/>
    <xf numFmtId="4" fontId="4" fillId="0" borderId="62" xfId="0" applyNumberFormat="1" applyFont="1" applyBorder="1"/>
    <xf numFmtId="4" fontId="4" fillId="0" borderId="58" xfId="0" applyNumberFormat="1" applyFont="1" applyBorder="1" applyAlignment="1"/>
    <xf numFmtId="4" fontId="4" fillId="0" borderId="60" xfId="0" applyNumberFormat="1" applyFont="1" applyBorder="1" applyAlignment="1"/>
    <xf numFmtId="4" fontId="4" fillId="0" borderId="62" xfId="0" applyNumberFormat="1" applyFont="1" applyBorder="1" applyAlignment="1"/>
    <xf numFmtId="4" fontId="4" fillId="0" borderId="61" xfId="0" applyNumberFormat="1" applyFont="1" applyBorder="1" applyAlignment="1"/>
    <xf numFmtId="4" fontId="4" fillId="0" borderId="59" xfId="0" applyNumberFormat="1" applyFont="1" applyBorder="1" applyAlignment="1"/>
    <xf numFmtId="4" fontId="4" fillId="0" borderId="42" xfId="0" applyNumberFormat="1" applyFont="1" applyBorder="1" applyAlignment="1"/>
    <xf numFmtId="4" fontId="0" fillId="0" borderId="45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0" xfId="0" applyNumberFormat="1" applyBorder="1" applyAlignment="1"/>
    <xf numFmtId="0" fontId="5" fillId="0" borderId="7" xfId="0" applyFont="1" applyBorder="1" applyAlignment="1">
      <alignment wrapText="1"/>
    </xf>
    <xf numFmtId="4" fontId="3" fillId="0" borderId="49" xfId="0" applyNumberFormat="1" applyFont="1" applyBorder="1"/>
    <xf numFmtId="4" fontId="3" fillId="0" borderId="50" xfId="0" applyNumberFormat="1" applyFont="1" applyBorder="1"/>
    <xf numFmtId="4" fontId="3" fillId="0" borderId="52" xfId="0" applyNumberFormat="1" applyFont="1" applyBorder="1"/>
    <xf numFmtId="4" fontId="3" fillId="0" borderId="54" xfId="0" applyNumberFormat="1" applyFont="1" applyBorder="1"/>
    <xf numFmtId="4" fontId="3" fillId="0" borderId="33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4" fontId="3" fillId="0" borderId="48" xfId="0" applyNumberFormat="1" applyFont="1" applyBorder="1"/>
    <xf numFmtId="4" fontId="3" fillId="0" borderId="53" xfId="0" applyNumberFormat="1" applyFont="1" applyBorder="1"/>
    <xf numFmtId="4" fontId="4" fillId="0" borderId="29" xfId="0" applyNumberFormat="1" applyFont="1" applyBorder="1" applyAlignment="1">
      <alignment wrapText="1"/>
    </xf>
    <xf numFmtId="4" fontId="4" fillId="0" borderId="30" xfId="0" applyNumberFormat="1" applyFont="1" applyBorder="1" applyAlignment="1">
      <alignment wrapText="1"/>
    </xf>
    <xf numFmtId="4" fontId="4" fillId="0" borderId="28" xfId="0" applyNumberFormat="1" applyFont="1" applyBorder="1" applyAlignment="1">
      <alignment wrapText="1"/>
    </xf>
    <xf numFmtId="0" fontId="5" fillId="0" borderId="36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" fontId="4" fillId="0" borderId="55" xfId="0" applyNumberFormat="1" applyFont="1" applyBorder="1" applyAlignment="1"/>
    <xf numFmtId="4" fontId="4" fillId="3" borderId="21" xfId="0" applyNumberFormat="1" applyFont="1" applyFill="1" applyBorder="1"/>
    <xf numFmtId="4" fontId="4" fillId="0" borderId="39" xfId="0" applyNumberFormat="1" applyFont="1" applyBorder="1" applyAlignment="1"/>
    <xf numFmtId="0" fontId="5" fillId="0" borderId="48" xfId="0" applyFont="1" applyBorder="1" applyAlignment="1"/>
    <xf numFmtId="4" fontId="5" fillId="0" borderId="48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32" xfId="0" applyBorder="1" applyAlignment="1"/>
    <xf numFmtId="0" fontId="0" fillId="0" borderId="22" xfId="0" applyBorder="1" applyAlignment="1"/>
    <xf numFmtId="4" fontId="0" fillId="0" borderId="45" xfId="0" applyNumberFormat="1" applyBorder="1" applyAlignment="1"/>
    <xf numFmtId="0" fontId="0" fillId="0" borderId="24" xfId="0" applyBorder="1" applyAlignment="1"/>
    <xf numFmtId="4" fontId="4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4" fontId="4" fillId="0" borderId="53" xfId="0" applyNumberFormat="1" applyFont="1" applyBorder="1" applyAlignment="1">
      <alignment vertical="center"/>
    </xf>
    <xf numFmtId="4" fontId="4" fillId="0" borderId="54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45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64" fontId="1" fillId="3" borderId="0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56" xfId="0" applyFont="1" applyBorder="1" applyAlignme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3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67" xfId="0" applyFont="1" applyBorder="1" applyAlignment="1">
      <alignment wrapText="1"/>
    </xf>
    <xf numFmtId="0" fontId="0" fillId="0" borderId="67" xfId="0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32" xfId="0" applyFont="1" applyBorder="1" applyAlignment="1">
      <alignment vertical="center"/>
    </xf>
    <xf numFmtId="2" fontId="3" fillId="0" borderId="45" xfId="0" applyNumberFormat="1" applyFont="1" applyBorder="1" applyAlignment="1">
      <alignment vertical="center"/>
    </xf>
    <xf numFmtId="0" fontId="4" fillId="0" borderId="36" xfId="0" applyFont="1" applyBorder="1" applyAlignment="1"/>
    <xf numFmtId="0" fontId="4" fillId="0" borderId="51" xfId="0" applyFont="1" applyBorder="1" applyAlignment="1"/>
    <xf numFmtId="0" fontId="5" fillId="0" borderId="5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vertical="center"/>
    </xf>
    <xf numFmtId="4" fontId="4" fillId="0" borderId="64" xfId="0" applyNumberFormat="1" applyFont="1" applyBorder="1" applyAlignment="1">
      <alignment vertical="center"/>
    </xf>
    <xf numFmtId="4" fontId="4" fillId="0" borderId="65" xfId="0" applyNumberFormat="1" applyFon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7" xfId="0" applyNumberFormat="1" applyFont="1" applyBorder="1"/>
    <xf numFmtId="4" fontId="4" fillId="0" borderId="9" xfId="0" applyNumberFormat="1" applyFont="1" applyBorder="1"/>
    <xf numFmtId="4" fontId="4" fillId="0" borderId="51" xfId="0" applyNumberFormat="1" applyFont="1" applyBorder="1"/>
    <xf numFmtId="4" fontId="4" fillId="0" borderId="70" xfId="0" applyNumberFormat="1" applyFont="1" applyBorder="1"/>
    <xf numFmtId="4" fontId="4" fillId="0" borderId="71" xfId="0" applyNumberFormat="1" applyFont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4" fontId="4" fillId="3" borderId="68" xfId="0" applyNumberFormat="1" applyFont="1" applyFill="1" applyBorder="1"/>
    <xf numFmtId="4" fontId="4" fillId="3" borderId="67" xfId="0" applyNumberFormat="1" applyFont="1" applyFill="1" applyBorder="1"/>
    <xf numFmtId="4" fontId="4" fillId="0" borderId="41" xfId="0" applyNumberFormat="1" applyFont="1" applyBorder="1"/>
    <xf numFmtId="4" fontId="4" fillId="0" borderId="68" xfId="0" applyNumberFormat="1" applyFont="1" applyBorder="1"/>
    <xf numFmtId="4" fontId="4" fillId="0" borderId="69" xfId="0" applyNumberFormat="1" applyFont="1" applyBorder="1"/>
    <xf numFmtId="4" fontId="4" fillId="0" borderId="67" xfId="0" applyNumberFormat="1" applyFont="1" applyBorder="1"/>
    <xf numFmtId="4" fontId="4" fillId="0" borderId="0" xfId="0" applyNumberFormat="1" applyFont="1" applyBorder="1"/>
    <xf numFmtId="4" fontId="4" fillId="0" borderId="72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4" fillId="0" borderId="68" xfId="0" applyNumberFormat="1" applyFont="1" applyBorder="1" applyAlignment="1"/>
    <xf numFmtId="4" fontId="4" fillId="0" borderId="70" xfId="0" applyNumberFormat="1" applyFont="1" applyBorder="1" applyAlignment="1"/>
    <xf numFmtId="4" fontId="4" fillId="0" borderId="72" xfId="0" applyNumberFormat="1" applyFont="1" applyBorder="1" applyAlignment="1"/>
    <xf numFmtId="4" fontId="4" fillId="0" borderId="71" xfId="0" applyNumberFormat="1" applyFont="1" applyBorder="1" applyAlignment="1"/>
    <xf numFmtId="4" fontId="4" fillId="0" borderId="69" xfId="0" applyNumberFormat="1" applyFont="1" applyBorder="1" applyAlignment="1"/>
    <xf numFmtId="4" fontId="5" fillId="0" borderId="4" xfId="0" applyNumberFormat="1" applyFont="1" applyBorder="1"/>
    <xf numFmtId="4" fontId="5" fillId="0" borderId="6" xfId="0" applyNumberFormat="1" applyFont="1" applyBorder="1"/>
    <xf numFmtId="4" fontId="4" fillId="0" borderId="4" xfId="0" applyNumberFormat="1" applyFont="1" applyBorder="1"/>
    <xf numFmtId="4" fontId="4" fillId="0" borderId="17" xfId="0" applyNumberFormat="1" applyFont="1" applyBorder="1"/>
    <xf numFmtId="4" fontId="4" fillId="0" borderId="16" xfId="0" applyNumberFormat="1" applyFont="1" applyBorder="1"/>
    <xf numFmtId="4" fontId="4" fillId="0" borderId="6" xfId="0" applyNumberFormat="1" applyFont="1" applyBorder="1"/>
    <xf numFmtId="4" fontId="4" fillId="0" borderId="10" xfId="0" applyNumberFormat="1" applyFont="1" applyBorder="1"/>
    <xf numFmtId="4" fontId="4" fillId="0" borderId="39" xfId="0" applyNumberFormat="1" applyFont="1" applyBorder="1"/>
    <xf numFmtId="4" fontId="4" fillId="0" borderId="4" xfId="0" applyNumberFormat="1" applyFont="1" applyBorder="1" applyAlignment="1"/>
    <xf numFmtId="4" fontId="4" fillId="0" borderId="7" xfId="0" applyNumberFormat="1" applyFont="1" applyBorder="1" applyAlignment="1"/>
    <xf numFmtId="4" fontId="4" fillId="0" borderId="8" xfId="0" applyNumberFormat="1" applyFont="1" applyBorder="1" applyAlignment="1"/>
    <xf numFmtId="4" fontId="4" fillId="0" borderId="9" xfId="0" applyNumberFormat="1" applyFont="1" applyBorder="1" applyAlignment="1"/>
    <xf numFmtId="4" fontId="4" fillId="0" borderId="6" xfId="0" applyNumberFormat="1" applyFont="1" applyBorder="1" applyAlignment="1"/>
    <xf numFmtId="4" fontId="4" fillId="3" borderId="62" xfId="0" applyNumberFormat="1" applyFont="1" applyFill="1" applyBorder="1"/>
    <xf numFmtId="4" fontId="4" fillId="3" borderId="6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selection activeCell="H5" sqref="H5:J58"/>
    </sheetView>
  </sheetViews>
  <sheetFormatPr defaultRowHeight="14.25"/>
  <cols>
    <col min="1" max="1" width="2.375" customWidth="1"/>
    <col min="2" max="2" width="6.5" customWidth="1"/>
    <col min="3" max="3" width="17.875" customWidth="1"/>
    <col min="4" max="4" width="6.125" hidden="1" customWidth="1"/>
    <col min="5" max="6" width="6.625" hidden="1" customWidth="1"/>
    <col min="7" max="7" width="5.875" hidden="1" customWidth="1"/>
    <col min="8" max="8" width="6.75" customWidth="1"/>
    <col min="9" max="9" width="6.75" hidden="1" customWidth="1"/>
    <col min="10" max="10" width="6.125" customWidth="1"/>
    <col min="11" max="11" width="6.125" hidden="1" customWidth="1"/>
    <col min="12" max="12" width="6.625" hidden="1" customWidth="1"/>
    <col min="13" max="13" width="6.375" hidden="1" customWidth="1"/>
    <col min="14" max="14" width="6.75" customWidth="1"/>
    <col min="15" max="15" width="9.5" customWidth="1"/>
    <col min="16" max="16" width="10.25" hidden="1" customWidth="1"/>
    <col min="17" max="17" width="9.5" hidden="1" customWidth="1"/>
  </cols>
  <sheetData>
    <row r="1" spans="1:17" ht="42.75" customHeight="1">
      <c r="A1" s="194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47.25" customHeight="1"/>
    <row r="3" spans="1:17" ht="30" customHeight="1" thickBot="1">
      <c r="A3" s="208" t="s">
        <v>89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7" ht="15" thickBot="1">
      <c r="A4" s="88"/>
      <c r="B4" s="2"/>
      <c r="C4" s="89"/>
      <c r="D4" s="210" t="s">
        <v>93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17" ht="18.75" customHeight="1">
      <c r="A5" s="198" t="s">
        <v>19</v>
      </c>
      <c r="B5" s="198" t="s">
        <v>0</v>
      </c>
      <c r="C5" s="204" t="s">
        <v>41</v>
      </c>
      <c r="D5" s="97">
        <v>75412</v>
      </c>
      <c r="E5" s="90">
        <v>90095</v>
      </c>
      <c r="F5" s="90">
        <v>90095</v>
      </c>
      <c r="G5" s="231">
        <v>90095</v>
      </c>
      <c r="H5" s="97">
        <v>92109</v>
      </c>
      <c r="I5" s="91">
        <v>92109</v>
      </c>
      <c r="J5" s="233">
        <v>92109</v>
      </c>
      <c r="K5" s="90">
        <v>92109</v>
      </c>
      <c r="L5" s="92">
        <v>92605</v>
      </c>
      <c r="M5" s="92">
        <v>92605</v>
      </c>
      <c r="N5" s="135" t="s">
        <v>34</v>
      </c>
      <c r="O5" s="202" t="s">
        <v>58</v>
      </c>
      <c r="P5" s="196" t="s">
        <v>36</v>
      </c>
      <c r="Q5" s="200" t="s">
        <v>37</v>
      </c>
    </row>
    <row r="6" spans="1:17" ht="15.75" customHeight="1" thickBot="1">
      <c r="A6" s="199"/>
      <c r="B6" s="199"/>
      <c r="C6" s="205"/>
      <c r="D6" s="98">
        <v>4210</v>
      </c>
      <c r="E6" s="93">
        <v>4210</v>
      </c>
      <c r="F6" s="93">
        <v>4300</v>
      </c>
      <c r="G6" s="232">
        <v>6050</v>
      </c>
      <c r="H6" s="98">
        <v>4210</v>
      </c>
      <c r="I6" s="94">
        <v>4270</v>
      </c>
      <c r="J6" s="234">
        <v>4300</v>
      </c>
      <c r="K6" s="93">
        <v>4430</v>
      </c>
      <c r="L6" s="95">
        <v>4210</v>
      </c>
      <c r="M6" s="95">
        <v>6050</v>
      </c>
      <c r="N6" s="136" t="s">
        <v>35</v>
      </c>
      <c r="O6" s="203"/>
      <c r="P6" s="197"/>
      <c r="Q6" s="201"/>
    </row>
    <row r="7" spans="1:17" ht="33.75" hidden="1" customHeight="1">
      <c r="A7" s="185" t="s">
        <v>20</v>
      </c>
      <c r="B7" s="213" t="s">
        <v>1</v>
      </c>
      <c r="C7" s="121" t="s">
        <v>59</v>
      </c>
      <c r="D7" s="99">
        <v>14366</v>
      </c>
      <c r="E7" s="58">
        <v>0</v>
      </c>
      <c r="F7" s="58">
        <v>0</v>
      </c>
      <c r="G7" s="241">
        <v>0</v>
      </c>
      <c r="H7" s="99"/>
      <c r="I7" s="58"/>
      <c r="J7" s="258"/>
      <c r="K7" s="251"/>
      <c r="L7" s="58">
        <v>14488</v>
      </c>
      <c r="M7" s="58"/>
      <c r="N7" s="122">
        <f t="shared" ref="N7:N51" si="0">SUM(D7:M7)</f>
        <v>28854</v>
      </c>
      <c r="O7" s="156">
        <f>D7+D8</f>
        <v>16273</v>
      </c>
      <c r="P7" s="215">
        <v>16273.1</v>
      </c>
      <c r="Q7" s="216">
        <f>P7-O7</f>
        <v>0.1000000000003638</v>
      </c>
    </row>
    <row r="8" spans="1:17" ht="26.25" hidden="1" customHeight="1" thickBot="1">
      <c r="A8" s="152"/>
      <c r="B8" s="214"/>
      <c r="C8" s="82" t="s">
        <v>60</v>
      </c>
      <c r="D8" s="100">
        <v>1907</v>
      </c>
      <c r="E8" s="59">
        <v>0</v>
      </c>
      <c r="F8" s="59">
        <v>0</v>
      </c>
      <c r="G8" s="242">
        <v>0</v>
      </c>
      <c r="H8" s="100"/>
      <c r="I8" s="59"/>
      <c r="J8" s="259"/>
      <c r="K8" s="252"/>
      <c r="L8" s="59">
        <v>1785</v>
      </c>
      <c r="M8" s="59"/>
      <c r="N8" s="123">
        <f t="shared" si="0"/>
        <v>3692</v>
      </c>
      <c r="O8" s="182"/>
      <c r="P8" s="214"/>
      <c r="Q8" s="179"/>
    </row>
    <row r="9" spans="1:17" ht="34.5" hidden="1" customHeight="1">
      <c r="A9" s="154" t="s">
        <v>21</v>
      </c>
      <c r="B9" s="145" t="s">
        <v>2</v>
      </c>
      <c r="C9" s="34" t="s">
        <v>61</v>
      </c>
      <c r="D9" s="101"/>
      <c r="E9" s="15"/>
      <c r="F9" s="15"/>
      <c r="G9" s="239"/>
      <c r="H9" s="101"/>
      <c r="I9" s="16"/>
      <c r="J9" s="236"/>
      <c r="K9" s="239"/>
      <c r="L9" s="17"/>
      <c r="M9" s="17"/>
      <c r="N9" s="124">
        <f t="shared" si="0"/>
        <v>0</v>
      </c>
      <c r="O9" s="157">
        <f>N9+N10</f>
        <v>1645.08</v>
      </c>
      <c r="P9" s="191">
        <v>8645.08</v>
      </c>
      <c r="Q9" s="166">
        <f>P9-O9</f>
        <v>7000</v>
      </c>
    </row>
    <row r="10" spans="1:17" ht="23.25" hidden="1" customHeight="1" thickBot="1">
      <c r="A10" s="154"/>
      <c r="B10" s="145"/>
      <c r="C10" s="60" t="s">
        <v>62</v>
      </c>
      <c r="D10" s="102"/>
      <c r="E10" s="24"/>
      <c r="F10" s="24"/>
      <c r="G10" s="240"/>
      <c r="H10" s="102">
        <v>1645.08</v>
      </c>
      <c r="I10" s="25"/>
      <c r="J10" s="237"/>
      <c r="K10" s="240"/>
      <c r="L10" s="26"/>
      <c r="M10" s="26"/>
      <c r="N10" s="125">
        <f t="shared" si="0"/>
        <v>1645.08</v>
      </c>
      <c r="O10" s="182"/>
      <c r="P10" s="172"/>
      <c r="Q10" s="179"/>
    </row>
    <row r="11" spans="1:17" ht="24" hidden="1" customHeight="1">
      <c r="A11" s="153" t="s">
        <v>22</v>
      </c>
      <c r="B11" s="161" t="s">
        <v>3</v>
      </c>
      <c r="C11" s="31" t="s">
        <v>85</v>
      </c>
      <c r="D11" s="103"/>
      <c r="E11" s="11"/>
      <c r="F11" s="11"/>
      <c r="G11" s="243"/>
      <c r="H11" s="106"/>
      <c r="I11" s="6"/>
      <c r="J11" s="260"/>
      <c r="K11" s="246"/>
      <c r="L11" s="7"/>
      <c r="M11" s="7"/>
      <c r="N11" s="122">
        <f t="shared" si="0"/>
        <v>0</v>
      </c>
      <c r="O11" s="156">
        <f>N11+N12</f>
        <v>0</v>
      </c>
      <c r="P11" s="171">
        <v>9492.64</v>
      </c>
      <c r="Q11" s="177">
        <f>P11-O11</f>
        <v>9492.64</v>
      </c>
    </row>
    <row r="12" spans="1:17" ht="41.25" hidden="1" customHeight="1" thickBot="1">
      <c r="A12" s="155"/>
      <c r="B12" s="146"/>
      <c r="C12" s="33" t="s">
        <v>42</v>
      </c>
      <c r="D12" s="104"/>
      <c r="E12" s="12"/>
      <c r="F12" s="12"/>
      <c r="G12" s="244"/>
      <c r="H12" s="108"/>
      <c r="I12" s="13"/>
      <c r="J12" s="261"/>
      <c r="K12" s="248"/>
      <c r="L12" s="14"/>
      <c r="M12" s="14"/>
      <c r="N12" s="123">
        <f t="shared" si="0"/>
        <v>0</v>
      </c>
      <c r="O12" s="182"/>
      <c r="P12" s="172"/>
      <c r="Q12" s="179"/>
    </row>
    <row r="13" spans="1:17" ht="28.5" hidden="1" customHeight="1" thickBot="1">
      <c r="A13" s="51" t="s">
        <v>23</v>
      </c>
      <c r="B13" s="53" t="s">
        <v>4</v>
      </c>
      <c r="C13" s="84" t="s">
        <v>43</v>
      </c>
      <c r="D13" s="105"/>
      <c r="E13" s="44"/>
      <c r="F13" s="44"/>
      <c r="G13" s="245"/>
      <c r="H13" s="105"/>
      <c r="I13" s="45"/>
      <c r="J13" s="262"/>
      <c r="K13" s="245"/>
      <c r="L13" s="46"/>
      <c r="M13" s="46"/>
      <c r="N13" s="126">
        <f t="shared" si="0"/>
        <v>0</v>
      </c>
      <c r="O13" s="96"/>
      <c r="P13" s="162">
        <v>12786.01</v>
      </c>
      <c r="Q13" s="165">
        <f>P13-O14</f>
        <v>6950</v>
      </c>
    </row>
    <row r="14" spans="1:17" ht="27.75" hidden="1" customHeight="1">
      <c r="A14" s="153" t="s">
        <v>23</v>
      </c>
      <c r="B14" s="161" t="s">
        <v>4</v>
      </c>
      <c r="C14" s="31" t="s">
        <v>63</v>
      </c>
      <c r="D14" s="106"/>
      <c r="E14" s="5"/>
      <c r="F14" s="5"/>
      <c r="G14" s="246"/>
      <c r="H14" s="106">
        <f>2000+1500+666.01</f>
        <v>4166.01</v>
      </c>
      <c r="I14" s="6"/>
      <c r="J14" s="260"/>
      <c r="K14" s="246"/>
      <c r="L14" s="7"/>
      <c r="M14" s="7"/>
      <c r="N14" s="122">
        <f t="shared" si="0"/>
        <v>4166.01</v>
      </c>
      <c r="O14" s="151">
        <f>N14+N15</f>
        <v>5836.01</v>
      </c>
      <c r="P14" s="169"/>
      <c r="Q14" s="173"/>
    </row>
    <row r="15" spans="1:17" ht="40.5" hidden="1" customHeight="1" thickBot="1">
      <c r="A15" s="155"/>
      <c r="B15" s="146"/>
      <c r="C15" s="32" t="s">
        <v>64</v>
      </c>
      <c r="D15" s="107"/>
      <c r="E15" s="8"/>
      <c r="F15" s="8"/>
      <c r="G15" s="247"/>
      <c r="H15" s="107">
        <v>800</v>
      </c>
      <c r="I15" s="9"/>
      <c r="J15" s="263">
        <v>870</v>
      </c>
      <c r="K15" s="247"/>
      <c r="L15" s="10"/>
      <c r="M15" s="10"/>
      <c r="N15" s="123">
        <f t="shared" si="0"/>
        <v>1670</v>
      </c>
      <c r="O15" s="152"/>
      <c r="P15" s="169"/>
      <c r="Q15" s="173"/>
    </row>
    <row r="16" spans="1:17" ht="33.75" hidden="1" customHeight="1" thickBot="1">
      <c r="A16" s="52"/>
      <c r="B16" s="55"/>
      <c r="C16" s="33" t="s">
        <v>45</v>
      </c>
      <c r="D16" s="108"/>
      <c r="E16" s="61"/>
      <c r="F16" s="61"/>
      <c r="G16" s="248"/>
      <c r="H16" s="108"/>
      <c r="I16" s="13"/>
      <c r="J16" s="261"/>
      <c r="K16" s="248"/>
      <c r="L16" s="14"/>
      <c r="M16" s="14"/>
      <c r="N16" s="127">
        <f t="shared" si="0"/>
        <v>0</v>
      </c>
      <c r="O16" s="85"/>
      <c r="P16" s="164"/>
      <c r="Q16" s="167"/>
    </row>
    <row r="17" spans="1:17" ht="46.5" hidden="1" customHeight="1" thickBot="1">
      <c r="A17" s="54" t="s">
        <v>24</v>
      </c>
      <c r="B17" s="75" t="s">
        <v>5</v>
      </c>
      <c r="C17" s="63" t="s">
        <v>46</v>
      </c>
      <c r="D17" s="109"/>
      <c r="E17" s="64"/>
      <c r="F17" s="64"/>
      <c r="G17" s="249"/>
      <c r="H17" s="109"/>
      <c r="I17" s="65"/>
      <c r="J17" s="264"/>
      <c r="K17" s="249"/>
      <c r="L17" s="66"/>
      <c r="M17" s="66"/>
      <c r="N17" s="128">
        <f t="shared" si="0"/>
        <v>0</v>
      </c>
      <c r="O17" s="96">
        <f>N17</f>
        <v>0</v>
      </c>
      <c r="P17" s="50">
        <v>6344.57</v>
      </c>
      <c r="Q17" s="118">
        <f t="shared" ref="Q17:Q37" si="1">P17-O17</f>
        <v>6344.57</v>
      </c>
    </row>
    <row r="18" spans="1:17" ht="66.75" hidden="1" customHeight="1" thickBot="1">
      <c r="A18" s="86" t="s">
        <v>24</v>
      </c>
      <c r="B18" s="83" t="s">
        <v>6</v>
      </c>
      <c r="C18" s="35" t="s">
        <v>65</v>
      </c>
      <c r="D18" s="110"/>
      <c r="E18" s="21"/>
      <c r="F18" s="21"/>
      <c r="G18" s="238"/>
      <c r="H18" s="110"/>
      <c r="I18" s="22"/>
      <c r="J18" s="265"/>
      <c r="K18" s="238"/>
      <c r="L18" s="23"/>
      <c r="M18" s="23"/>
      <c r="N18" s="129">
        <f t="shared" si="0"/>
        <v>0</v>
      </c>
      <c r="O18" s="79">
        <f t="shared" ref="O18:O34" si="2">N18</f>
        <v>0</v>
      </c>
      <c r="P18" s="4">
        <v>11357.27</v>
      </c>
      <c r="Q18" s="119">
        <f t="shared" si="1"/>
        <v>11357.27</v>
      </c>
    </row>
    <row r="19" spans="1:17" ht="24" hidden="1" customHeight="1">
      <c r="A19" s="153" t="s">
        <v>25</v>
      </c>
      <c r="B19" s="186" t="s">
        <v>7</v>
      </c>
      <c r="C19" s="36" t="s">
        <v>66</v>
      </c>
      <c r="D19" s="106"/>
      <c r="E19" s="5"/>
      <c r="F19" s="5"/>
      <c r="G19" s="246"/>
      <c r="H19" s="106"/>
      <c r="I19" s="6"/>
      <c r="J19" s="260"/>
      <c r="K19" s="246"/>
      <c r="L19" s="7"/>
      <c r="M19" s="7"/>
      <c r="N19" s="122">
        <f t="shared" si="0"/>
        <v>0</v>
      </c>
      <c r="O19" s="156">
        <f>N19+N20+N21+N22</f>
        <v>0</v>
      </c>
      <c r="P19" s="171">
        <v>11938.45</v>
      </c>
      <c r="Q19" s="177">
        <f t="shared" si="1"/>
        <v>11938.45</v>
      </c>
    </row>
    <row r="20" spans="1:17" ht="35.25" hidden="1" customHeight="1">
      <c r="A20" s="185"/>
      <c r="B20" s="187"/>
      <c r="C20" s="37" t="s">
        <v>47</v>
      </c>
      <c r="D20" s="102"/>
      <c r="E20" s="24"/>
      <c r="F20" s="24"/>
      <c r="G20" s="240"/>
      <c r="H20" s="102"/>
      <c r="I20" s="25"/>
      <c r="J20" s="237"/>
      <c r="K20" s="240"/>
      <c r="L20" s="26"/>
      <c r="M20" s="26"/>
      <c r="N20" s="130">
        <f t="shared" si="0"/>
        <v>0</v>
      </c>
      <c r="O20" s="158"/>
      <c r="P20" s="191"/>
      <c r="Q20" s="178"/>
    </row>
    <row r="21" spans="1:17" ht="25.5" hidden="1" customHeight="1">
      <c r="A21" s="185"/>
      <c r="B21" s="187"/>
      <c r="C21" s="37" t="s">
        <v>48</v>
      </c>
      <c r="D21" s="102"/>
      <c r="E21" s="24"/>
      <c r="F21" s="24"/>
      <c r="G21" s="240"/>
      <c r="H21" s="102"/>
      <c r="I21" s="25"/>
      <c r="J21" s="237"/>
      <c r="K21" s="240"/>
      <c r="L21" s="26"/>
      <c r="M21" s="26"/>
      <c r="N21" s="130">
        <f t="shared" si="0"/>
        <v>0</v>
      </c>
      <c r="O21" s="192"/>
      <c r="P21" s="191"/>
      <c r="Q21" s="178"/>
    </row>
    <row r="22" spans="1:17" ht="49.5" hidden="1" customHeight="1" thickBot="1">
      <c r="A22" s="184"/>
      <c r="B22" s="188"/>
      <c r="C22" s="38" t="s">
        <v>49</v>
      </c>
      <c r="D22" s="107"/>
      <c r="E22" s="8"/>
      <c r="F22" s="8"/>
      <c r="G22" s="247"/>
      <c r="H22" s="107"/>
      <c r="I22" s="9"/>
      <c r="J22" s="263"/>
      <c r="K22" s="247"/>
      <c r="L22" s="10"/>
      <c r="M22" s="10"/>
      <c r="N22" s="123">
        <f t="shared" si="0"/>
        <v>0</v>
      </c>
      <c r="O22" s="193"/>
      <c r="P22" s="172"/>
      <c r="Q22" s="179"/>
    </row>
    <row r="23" spans="1:17" ht="37.5" hidden="1" customHeight="1">
      <c r="A23" s="153" t="s">
        <v>26</v>
      </c>
      <c r="B23" s="206" t="s">
        <v>8</v>
      </c>
      <c r="C23" s="36" t="s">
        <v>67</v>
      </c>
      <c r="D23" s="106"/>
      <c r="E23" s="6"/>
      <c r="F23" s="6"/>
      <c r="G23" s="7"/>
      <c r="H23" s="106"/>
      <c r="I23" s="6"/>
      <c r="J23" s="260"/>
      <c r="K23" s="246"/>
      <c r="L23" s="7"/>
      <c r="M23" s="7"/>
      <c r="N23" s="122">
        <f t="shared" si="0"/>
        <v>0</v>
      </c>
      <c r="O23" s="156">
        <f>N23+N24</f>
        <v>0</v>
      </c>
      <c r="P23" s="171">
        <v>24215.919999999998</v>
      </c>
      <c r="Q23" s="177">
        <f t="shared" si="1"/>
        <v>24215.919999999998</v>
      </c>
    </row>
    <row r="24" spans="1:17" ht="45" hidden="1" customHeight="1" thickBot="1">
      <c r="A24" s="184"/>
      <c r="B24" s="207"/>
      <c r="C24" s="38" t="s">
        <v>50</v>
      </c>
      <c r="D24" s="107"/>
      <c r="E24" s="9"/>
      <c r="F24" s="9"/>
      <c r="G24" s="10"/>
      <c r="H24" s="107"/>
      <c r="I24" s="9"/>
      <c r="J24" s="263"/>
      <c r="K24" s="247"/>
      <c r="L24" s="10"/>
      <c r="M24" s="10"/>
      <c r="N24" s="123">
        <f t="shared" si="0"/>
        <v>0</v>
      </c>
      <c r="O24" s="160"/>
      <c r="P24" s="172"/>
      <c r="Q24" s="179"/>
    </row>
    <row r="25" spans="1:17" ht="35.25" hidden="1" customHeight="1">
      <c r="A25" s="153" t="s">
        <v>54</v>
      </c>
      <c r="B25" s="161" t="s">
        <v>9</v>
      </c>
      <c r="C25" s="36" t="s">
        <v>83</v>
      </c>
      <c r="D25" s="106"/>
      <c r="E25" s="5"/>
      <c r="F25" s="5"/>
      <c r="G25" s="246"/>
      <c r="H25" s="106"/>
      <c r="I25" s="6"/>
      <c r="J25" s="260"/>
      <c r="K25" s="246"/>
      <c r="L25" s="7"/>
      <c r="M25" s="7"/>
      <c r="N25" s="122">
        <f t="shared" si="0"/>
        <v>0</v>
      </c>
      <c r="O25" s="156">
        <f>N25+N26</f>
        <v>1548</v>
      </c>
      <c r="P25" s="171">
        <v>8548.2199999999993</v>
      </c>
      <c r="Q25" s="177">
        <f>P25-O25</f>
        <v>7000.2199999999993</v>
      </c>
    </row>
    <row r="26" spans="1:17" ht="56.25" hidden="1" customHeight="1" thickBot="1">
      <c r="A26" s="184"/>
      <c r="B26" s="146"/>
      <c r="C26" s="38" t="s">
        <v>44</v>
      </c>
      <c r="D26" s="107"/>
      <c r="E26" s="8"/>
      <c r="F26" s="8"/>
      <c r="G26" s="247"/>
      <c r="H26" s="107">
        <f>500+148</f>
        <v>648</v>
      </c>
      <c r="I26" s="9"/>
      <c r="J26" s="263">
        <f>400+500</f>
        <v>900</v>
      </c>
      <c r="K26" s="247"/>
      <c r="L26" s="10"/>
      <c r="M26" s="10"/>
      <c r="N26" s="123">
        <f t="shared" si="0"/>
        <v>1548</v>
      </c>
      <c r="O26" s="160"/>
      <c r="P26" s="172"/>
      <c r="Q26" s="179"/>
    </row>
    <row r="27" spans="1:17" ht="42" hidden="1" customHeight="1">
      <c r="A27" s="153" t="s">
        <v>55</v>
      </c>
      <c r="B27" s="161" t="s">
        <v>10</v>
      </c>
      <c r="C27" s="36" t="s">
        <v>92</v>
      </c>
      <c r="D27" s="106"/>
      <c r="E27" s="5"/>
      <c r="F27" s="5"/>
      <c r="G27" s="246"/>
      <c r="H27" s="106"/>
      <c r="I27" s="6"/>
      <c r="J27" s="260"/>
      <c r="K27" s="246"/>
      <c r="L27" s="7"/>
      <c r="M27" s="7"/>
      <c r="N27" s="122">
        <f t="shared" si="0"/>
        <v>0</v>
      </c>
      <c r="O27" s="156">
        <v>18040.86</v>
      </c>
      <c r="P27" s="162">
        <v>18040.86</v>
      </c>
      <c r="Q27" s="165">
        <f>P27-O27</f>
        <v>0</v>
      </c>
    </row>
    <row r="28" spans="1:17" ht="34.5" hidden="1" customHeight="1">
      <c r="A28" s="154"/>
      <c r="B28" s="145"/>
      <c r="C28" s="62" t="s">
        <v>68</v>
      </c>
      <c r="D28" s="101"/>
      <c r="E28" s="15"/>
      <c r="F28" s="15"/>
      <c r="G28" s="239"/>
      <c r="H28" s="101"/>
      <c r="I28" s="16"/>
      <c r="J28" s="236"/>
      <c r="K28" s="239"/>
      <c r="L28" s="17"/>
      <c r="M28" s="17"/>
      <c r="N28" s="124">
        <f t="shared" si="0"/>
        <v>0</v>
      </c>
      <c r="O28" s="157"/>
      <c r="P28" s="168"/>
      <c r="Q28" s="175"/>
    </row>
    <row r="29" spans="1:17" ht="36" hidden="1" customHeight="1">
      <c r="A29" s="154"/>
      <c r="B29" s="145"/>
      <c r="C29" s="39" t="s">
        <v>53</v>
      </c>
      <c r="D29" s="111"/>
      <c r="E29" s="19"/>
      <c r="F29" s="19"/>
      <c r="G29" s="250"/>
      <c r="H29" s="111">
        <v>1500</v>
      </c>
      <c r="I29" s="18"/>
      <c r="J29" s="235">
        <v>1500</v>
      </c>
      <c r="K29" s="250">
        <v>0</v>
      </c>
      <c r="L29" s="20"/>
      <c r="M29" s="20"/>
      <c r="N29" s="130">
        <f t="shared" si="0"/>
        <v>3000</v>
      </c>
      <c r="O29" s="158"/>
      <c r="P29" s="169"/>
      <c r="Q29" s="173"/>
    </row>
    <row r="30" spans="1:17" ht="25.5" hidden="1" customHeight="1" thickBot="1">
      <c r="A30" s="155"/>
      <c r="B30" s="146"/>
      <c r="C30" s="38" t="s">
        <v>86</v>
      </c>
      <c r="D30" s="107"/>
      <c r="E30" s="8"/>
      <c r="F30" s="8"/>
      <c r="G30" s="247"/>
      <c r="H30" s="107">
        <v>1500</v>
      </c>
      <c r="I30" s="9"/>
      <c r="J30" s="263"/>
      <c r="K30" s="247"/>
      <c r="L30" s="10"/>
      <c r="M30" s="10"/>
      <c r="N30" s="123">
        <f t="shared" si="0"/>
        <v>1500</v>
      </c>
      <c r="O30" s="160"/>
      <c r="P30" s="164"/>
      <c r="Q30" s="167"/>
    </row>
    <row r="31" spans="1:17" ht="21" hidden="1" customHeight="1">
      <c r="A31" s="153" t="s">
        <v>27</v>
      </c>
      <c r="B31" s="161" t="s">
        <v>11</v>
      </c>
      <c r="C31" s="48" t="s">
        <v>69</v>
      </c>
      <c r="D31" s="106"/>
      <c r="E31" s="5"/>
      <c r="F31" s="5"/>
      <c r="G31" s="246"/>
      <c r="H31" s="106"/>
      <c r="I31" s="6"/>
      <c r="J31" s="260"/>
      <c r="K31" s="246"/>
      <c r="L31" s="7"/>
      <c r="M31" s="7"/>
      <c r="N31" s="122">
        <f t="shared" si="0"/>
        <v>0</v>
      </c>
      <c r="O31" s="156">
        <f>N31+N32+N33</f>
        <v>0</v>
      </c>
      <c r="P31" s="162">
        <v>10194.9</v>
      </c>
      <c r="Q31" s="165">
        <f>P31-O31</f>
        <v>10194.9</v>
      </c>
    </row>
    <row r="32" spans="1:17" ht="21.75" hidden="1" customHeight="1">
      <c r="A32" s="154"/>
      <c r="B32" s="145"/>
      <c r="C32" s="39" t="s">
        <v>70</v>
      </c>
      <c r="D32" s="109"/>
      <c r="E32" s="64"/>
      <c r="F32" s="64"/>
      <c r="G32" s="249"/>
      <c r="H32" s="109"/>
      <c r="I32" s="65"/>
      <c r="J32" s="264"/>
      <c r="K32" s="249"/>
      <c r="L32" s="66"/>
      <c r="M32" s="66"/>
      <c r="N32" s="130">
        <f t="shared" si="0"/>
        <v>0</v>
      </c>
      <c r="O32" s="170"/>
      <c r="P32" s="163"/>
      <c r="Q32" s="166"/>
    </row>
    <row r="33" spans="1:17" ht="46.5" hidden="1" customHeight="1" thickBot="1">
      <c r="A33" s="155"/>
      <c r="B33" s="146"/>
      <c r="C33" s="38" t="s">
        <v>71</v>
      </c>
      <c r="D33" s="107"/>
      <c r="E33" s="8"/>
      <c r="F33" s="8"/>
      <c r="G33" s="247"/>
      <c r="H33" s="107"/>
      <c r="I33" s="9"/>
      <c r="J33" s="263"/>
      <c r="K33" s="247"/>
      <c r="L33" s="10"/>
      <c r="M33" s="10"/>
      <c r="N33" s="123">
        <f t="shared" si="0"/>
        <v>0</v>
      </c>
      <c r="O33" s="160"/>
      <c r="P33" s="164"/>
      <c r="Q33" s="167"/>
    </row>
    <row r="34" spans="1:17" ht="36.75" hidden="1" customHeight="1" thickBot="1">
      <c r="A34" s="86" t="s">
        <v>28</v>
      </c>
      <c r="B34" s="87" t="s">
        <v>12</v>
      </c>
      <c r="C34" s="35" t="s">
        <v>72</v>
      </c>
      <c r="D34" s="110"/>
      <c r="E34" s="21"/>
      <c r="F34" s="21"/>
      <c r="G34" s="238"/>
      <c r="H34" s="110">
        <v>9904.31</v>
      </c>
      <c r="I34" s="22"/>
      <c r="J34" s="265"/>
      <c r="K34" s="238"/>
      <c r="L34" s="23"/>
      <c r="M34" s="23"/>
      <c r="N34" s="129">
        <f t="shared" si="0"/>
        <v>9904.31</v>
      </c>
      <c r="O34" s="79">
        <f t="shared" si="2"/>
        <v>9904.31</v>
      </c>
      <c r="P34" s="76">
        <v>9904.31</v>
      </c>
      <c r="Q34" s="119">
        <f t="shared" si="1"/>
        <v>0</v>
      </c>
    </row>
    <row r="35" spans="1:17" ht="48.75" hidden="1" customHeight="1">
      <c r="A35" s="153" t="s">
        <v>29</v>
      </c>
      <c r="B35" s="161" t="s">
        <v>13</v>
      </c>
      <c r="C35" s="43" t="s">
        <v>90</v>
      </c>
      <c r="D35" s="106"/>
      <c r="E35" s="6"/>
      <c r="F35" s="6"/>
      <c r="G35" s="7"/>
      <c r="H35" s="106"/>
      <c r="I35" s="6"/>
      <c r="J35" s="260"/>
      <c r="K35" s="246"/>
      <c r="L35" s="7"/>
      <c r="M35" s="7"/>
      <c r="N35" s="122">
        <f t="shared" si="0"/>
        <v>0</v>
      </c>
      <c r="O35" s="156">
        <f>N35+N36</f>
        <v>0</v>
      </c>
      <c r="P35" s="171">
        <v>19372.740000000002</v>
      </c>
      <c r="Q35" s="177">
        <f t="shared" si="1"/>
        <v>19372.740000000002</v>
      </c>
    </row>
    <row r="36" spans="1:17" ht="21.75" hidden="1" customHeight="1" thickBot="1">
      <c r="A36" s="185"/>
      <c r="B36" s="189"/>
      <c r="C36" s="67"/>
      <c r="D36" s="102"/>
      <c r="E36" s="25"/>
      <c r="F36" s="25"/>
      <c r="G36" s="26"/>
      <c r="H36" s="102"/>
      <c r="I36" s="25"/>
      <c r="J36" s="237"/>
      <c r="K36" s="240"/>
      <c r="L36" s="26"/>
      <c r="M36" s="26"/>
      <c r="N36" s="125">
        <f t="shared" si="0"/>
        <v>0</v>
      </c>
      <c r="O36" s="190"/>
      <c r="P36" s="172"/>
      <c r="Q36" s="179"/>
    </row>
    <row r="37" spans="1:17" ht="44.25" hidden="1" customHeight="1">
      <c r="A37" s="153" t="s">
        <v>30</v>
      </c>
      <c r="B37" s="161" t="s">
        <v>14</v>
      </c>
      <c r="C37" s="41" t="s">
        <v>51</v>
      </c>
      <c r="D37" s="112"/>
      <c r="E37" s="56"/>
      <c r="F37" s="56"/>
      <c r="G37" s="57"/>
      <c r="H37" s="112"/>
      <c r="I37" s="56"/>
      <c r="J37" s="266"/>
      <c r="K37" s="253"/>
      <c r="L37" s="57"/>
      <c r="M37" s="57"/>
      <c r="N37" s="122">
        <f t="shared" si="0"/>
        <v>0</v>
      </c>
      <c r="O37" s="156">
        <f>N37+N38+N39+N40+N41+N42</f>
        <v>4163.3500000000004</v>
      </c>
      <c r="P37" s="171">
        <v>12035.31</v>
      </c>
      <c r="Q37" s="177">
        <f t="shared" si="1"/>
        <v>7871.9599999999991</v>
      </c>
    </row>
    <row r="38" spans="1:17" ht="45.75" hidden="1" customHeight="1">
      <c r="A38" s="154"/>
      <c r="B38" s="145"/>
      <c r="C38" s="49" t="s">
        <v>75</v>
      </c>
      <c r="D38" s="113">
        <v>0</v>
      </c>
      <c r="E38" s="70"/>
      <c r="F38" s="70"/>
      <c r="G38" s="71"/>
      <c r="H38" s="113"/>
      <c r="I38" s="70"/>
      <c r="J38" s="267"/>
      <c r="K38" s="254"/>
      <c r="L38" s="71"/>
      <c r="M38" s="71"/>
      <c r="N38" s="130">
        <f t="shared" si="0"/>
        <v>0</v>
      </c>
      <c r="O38" s="157"/>
      <c r="P38" s="191"/>
      <c r="Q38" s="166"/>
    </row>
    <row r="39" spans="1:17" ht="47.25" hidden="1" customHeight="1">
      <c r="A39" s="185"/>
      <c r="B39" s="145"/>
      <c r="C39" s="42" t="s">
        <v>74</v>
      </c>
      <c r="D39" s="114"/>
      <c r="E39" s="3"/>
      <c r="F39" s="3"/>
      <c r="G39" s="27"/>
      <c r="H39" s="114"/>
      <c r="I39" s="3"/>
      <c r="J39" s="268">
        <v>3080</v>
      </c>
      <c r="K39" s="255"/>
      <c r="L39" s="27"/>
      <c r="M39" s="27"/>
      <c r="N39" s="130">
        <f t="shared" si="0"/>
        <v>3080</v>
      </c>
      <c r="O39" s="192"/>
      <c r="P39" s="191"/>
      <c r="Q39" s="178"/>
    </row>
    <row r="40" spans="1:17" ht="25.5" hidden="1" customHeight="1">
      <c r="A40" s="185"/>
      <c r="B40" s="145"/>
      <c r="C40" s="67" t="s">
        <v>73</v>
      </c>
      <c r="D40" s="115"/>
      <c r="E40" s="68"/>
      <c r="F40" s="68"/>
      <c r="G40" s="69"/>
      <c r="H40" s="115"/>
      <c r="I40" s="68"/>
      <c r="J40" s="269"/>
      <c r="K40" s="256"/>
      <c r="L40" s="69"/>
      <c r="M40" s="69"/>
      <c r="N40" s="130">
        <f t="shared" si="0"/>
        <v>0</v>
      </c>
      <c r="O40" s="190"/>
      <c r="P40" s="191"/>
      <c r="Q40" s="178"/>
    </row>
    <row r="41" spans="1:17" ht="24" hidden="1" customHeight="1">
      <c r="A41" s="185"/>
      <c r="B41" s="145"/>
      <c r="C41" s="67" t="s">
        <v>76</v>
      </c>
      <c r="D41" s="115"/>
      <c r="E41" s="68"/>
      <c r="F41" s="68"/>
      <c r="G41" s="69"/>
      <c r="H41" s="115">
        <v>1083.3499999999999</v>
      </c>
      <c r="I41" s="68"/>
      <c r="J41" s="269"/>
      <c r="K41" s="256"/>
      <c r="L41" s="69"/>
      <c r="M41" s="69"/>
      <c r="N41" s="130">
        <f t="shared" si="0"/>
        <v>1083.3499999999999</v>
      </c>
      <c r="O41" s="190"/>
      <c r="P41" s="191"/>
      <c r="Q41" s="178"/>
    </row>
    <row r="42" spans="1:17" ht="36" hidden="1" customHeight="1" thickBot="1">
      <c r="A42" s="184"/>
      <c r="B42" s="146"/>
      <c r="C42" s="40" t="s">
        <v>87</v>
      </c>
      <c r="D42" s="116"/>
      <c r="E42" s="28"/>
      <c r="F42" s="28"/>
      <c r="G42" s="29"/>
      <c r="H42" s="116"/>
      <c r="I42" s="28"/>
      <c r="J42" s="270"/>
      <c r="K42" s="257"/>
      <c r="L42" s="29"/>
      <c r="M42" s="29"/>
      <c r="N42" s="123">
        <f t="shared" si="0"/>
        <v>0</v>
      </c>
      <c r="O42" s="193"/>
      <c r="P42" s="172"/>
      <c r="Q42" s="179"/>
    </row>
    <row r="43" spans="1:17" ht="90.75" hidden="1" customHeight="1">
      <c r="A43" s="153" t="s">
        <v>31</v>
      </c>
      <c r="B43" s="161" t="s">
        <v>15</v>
      </c>
      <c r="C43" s="41" t="s">
        <v>78</v>
      </c>
      <c r="D43" s="106"/>
      <c r="E43" s="5"/>
      <c r="F43" s="5"/>
      <c r="G43" s="246"/>
      <c r="H43" s="103"/>
      <c r="I43" s="74"/>
      <c r="J43" s="260"/>
      <c r="K43" s="246"/>
      <c r="L43" s="7"/>
      <c r="M43" s="7"/>
      <c r="N43" s="122">
        <f t="shared" si="0"/>
        <v>0</v>
      </c>
      <c r="O43" s="156">
        <v>18694.689999999999</v>
      </c>
      <c r="P43" s="162">
        <v>18694.689999999999</v>
      </c>
      <c r="Q43" s="165">
        <f>P43-O43</f>
        <v>0</v>
      </c>
    </row>
    <row r="44" spans="1:17" ht="92.25" hidden="1" customHeight="1">
      <c r="A44" s="154"/>
      <c r="B44" s="145"/>
      <c r="C44" s="42"/>
      <c r="D44" s="111"/>
      <c r="E44" s="19"/>
      <c r="F44" s="19"/>
      <c r="G44" s="250"/>
      <c r="H44" s="271"/>
      <c r="I44" s="30"/>
      <c r="J44" s="235"/>
      <c r="K44" s="250"/>
      <c r="L44" s="20"/>
      <c r="M44" s="20"/>
      <c r="N44" s="130">
        <f t="shared" si="0"/>
        <v>0</v>
      </c>
      <c r="O44" s="181"/>
      <c r="P44" s="169"/>
      <c r="Q44" s="173"/>
    </row>
    <row r="45" spans="1:17" ht="55.5" customHeight="1" thickBot="1">
      <c r="A45" s="155"/>
      <c r="B45" s="146"/>
      <c r="C45" s="40" t="s">
        <v>77</v>
      </c>
      <c r="D45" s="107"/>
      <c r="E45" s="8"/>
      <c r="F45" s="8"/>
      <c r="G45" s="247"/>
      <c r="H45" s="107">
        <v>1000</v>
      </c>
      <c r="I45" s="9"/>
      <c r="J45" s="263">
        <v>694.69</v>
      </c>
      <c r="K45" s="247"/>
      <c r="L45" s="10"/>
      <c r="M45" s="10"/>
      <c r="N45" s="123">
        <f t="shared" si="0"/>
        <v>1694.69</v>
      </c>
      <c r="O45" s="182"/>
      <c r="P45" s="180"/>
      <c r="Q45" s="174"/>
    </row>
    <row r="46" spans="1:17" ht="36" hidden="1" customHeight="1">
      <c r="A46" s="154" t="s">
        <v>32</v>
      </c>
      <c r="B46" s="145" t="s">
        <v>16</v>
      </c>
      <c r="C46" s="49" t="s">
        <v>91</v>
      </c>
      <c r="D46" s="101"/>
      <c r="E46" s="15"/>
      <c r="F46" s="15"/>
      <c r="G46" s="239"/>
      <c r="H46" s="101"/>
      <c r="I46" s="16"/>
      <c r="J46" s="236"/>
      <c r="K46" s="239"/>
      <c r="L46" s="17"/>
      <c r="M46" s="17"/>
      <c r="N46" s="124">
        <f t="shared" si="0"/>
        <v>0</v>
      </c>
      <c r="O46" s="157">
        <f>SUM(N46:N50)</f>
        <v>0</v>
      </c>
      <c r="P46" s="168">
        <v>10776.08</v>
      </c>
      <c r="Q46" s="175">
        <f>P46-O46</f>
        <v>10776.08</v>
      </c>
    </row>
    <row r="47" spans="1:17" ht="41.25" hidden="1" customHeight="1">
      <c r="A47" s="154"/>
      <c r="B47" s="145"/>
      <c r="C47" s="42"/>
      <c r="D47" s="111"/>
      <c r="E47" s="19"/>
      <c r="F47" s="19"/>
      <c r="G47" s="250"/>
      <c r="H47" s="111"/>
      <c r="I47" s="18"/>
      <c r="J47" s="235"/>
      <c r="K47" s="250"/>
      <c r="L47" s="20"/>
      <c r="M47" s="20"/>
      <c r="N47" s="130">
        <f t="shared" si="0"/>
        <v>0</v>
      </c>
      <c r="O47" s="158"/>
      <c r="P47" s="169"/>
      <c r="Q47" s="173"/>
    </row>
    <row r="48" spans="1:17" ht="41.25" hidden="1" customHeight="1">
      <c r="A48" s="154"/>
      <c r="B48" s="145"/>
      <c r="C48" s="42"/>
      <c r="D48" s="111"/>
      <c r="E48" s="19"/>
      <c r="F48" s="19"/>
      <c r="G48" s="250"/>
      <c r="H48" s="111"/>
      <c r="I48" s="18"/>
      <c r="J48" s="235"/>
      <c r="K48" s="250"/>
      <c r="L48" s="20"/>
      <c r="M48" s="20"/>
      <c r="N48" s="130">
        <f t="shared" si="0"/>
        <v>0</v>
      </c>
      <c r="O48" s="158"/>
      <c r="P48" s="169"/>
      <c r="Q48" s="173"/>
    </row>
    <row r="49" spans="1:17" ht="41.25" hidden="1" customHeight="1">
      <c r="A49" s="154"/>
      <c r="B49" s="145"/>
      <c r="C49" s="42"/>
      <c r="D49" s="111"/>
      <c r="E49" s="19"/>
      <c r="F49" s="19"/>
      <c r="G49" s="250"/>
      <c r="H49" s="111"/>
      <c r="I49" s="18"/>
      <c r="J49" s="235"/>
      <c r="K49" s="250"/>
      <c r="L49" s="20"/>
      <c r="M49" s="20"/>
      <c r="N49" s="130">
        <f t="shared" si="0"/>
        <v>0</v>
      </c>
      <c r="O49" s="158"/>
      <c r="P49" s="169"/>
      <c r="Q49" s="173"/>
    </row>
    <row r="50" spans="1:17" ht="41.25" hidden="1" customHeight="1" thickBot="1">
      <c r="A50" s="155"/>
      <c r="B50" s="146"/>
      <c r="C50" s="40"/>
      <c r="D50" s="107"/>
      <c r="E50" s="8"/>
      <c r="F50" s="8"/>
      <c r="G50" s="247"/>
      <c r="H50" s="107"/>
      <c r="I50" s="9"/>
      <c r="J50" s="263"/>
      <c r="K50" s="247"/>
      <c r="L50" s="10"/>
      <c r="M50" s="10"/>
      <c r="N50" s="130">
        <f t="shared" si="0"/>
        <v>0</v>
      </c>
      <c r="O50" s="160"/>
      <c r="P50" s="164"/>
      <c r="Q50" s="167"/>
    </row>
    <row r="51" spans="1:17" ht="37.5" hidden="1" customHeight="1">
      <c r="A51" s="153" t="s">
        <v>56</v>
      </c>
      <c r="B51" s="161" t="s">
        <v>17</v>
      </c>
      <c r="C51" s="36" t="s">
        <v>84</v>
      </c>
      <c r="D51" s="106"/>
      <c r="E51" s="5"/>
      <c r="F51" s="5"/>
      <c r="G51" s="246"/>
      <c r="H51" s="106"/>
      <c r="I51" s="6"/>
      <c r="J51" s="260"/>
      <c r="K51" s="246"/>
      <c r="L51" s="7">
        <v>8000</v>
      </c>
      <c r="M51" s="7">
        <v>0</v>
      </c>
      <c r="N51" s="130">
        <f t="shared" si="0"/>
        <v>8000</v>
      </c>
      <c r="O51" s="156">
        <v>20656.18</v>
      </c>
      <c r="P51" s="162">
        <v>20656.18</v>
      </c>
      <c r="Q51" s="165">
        <f>P51-O51</f>
        <v>0</v>
      </c>
    </row>
    <row r="52" spans="1:17" ht="33.75" hidden="1" customHeight="1">
      <c r="A52" s="154"/>
      <c r="B52" s="145"/>
      <c r="C52" s="62" t="s">
        <v>79</v>
      </c>
      <c r="D52" s="101"/>
      <c r="E52" s="15">
        <v>5000</v>
      </c>
      <c r="F52" s="15"/>
      <c r="G52" s="239"/>
      <c r="H52" s="101"/>
      <c r="I52" s="16"/>
      <c r="J52" s="236"/>
      <c r="K52" s="239"/>
      <c r="L52" s="17"/>
      <c r="M52" s="17"/>
      <c r="N52" s="130">
        <v>5000</v>
      </c>
      <c r="O52" s="157"/>
      <c r="P52" s="168"/>
      <c r="Q52" s="175"/>
    </row>
    <row r="53" spans="1:17" ht="36.75" hidden="1" customHeight="1">
      <c r="A53" s="154"/>
      <c r="B53" s="145"/>
      <c r="C53" s="62" t="s">
        <v>80</v>
      </c>
      <c r="D53" s="101"/>
      <c r="E53" s="15"/>
      <c r="F53" s="15"/>
      <c r="G53" s="239"/>
      <c r="H53" s="101">
        <v>3000</v>
      </c>
      <c r="I53" s="16"/>
      <c r="J53" s="236"/>
      <c r="K53" s="239"/>
      <c r="L53" s="17"/>
      <c r="M53" s="17"/>
      <c r="N53" s="130">
        <f>SUM(D53:M53)</f>
        <v>3000</v>
      </c>
      <c r="O53" s="157"/>
      <c r="P53" s="168"/>
      <c r="Q53" s="175"/>
    </row>
    <row r="54" spans="1:17" ht="24.75" hidden="1" customHeight="1">
      <c r="A54" s="154"/>
      <c r="B54" s="145"/>
      <c r="C54" s="37" t="s">
        <v>52</v>
      </c>
      <c r="D54" s="102">
        <v>4000</v>
      </c>
      <c r="E54" s="24"/>
      <c r="F54" s="24"/>
      <c r="G54" s="240"/>
      <c r="H54" s="102"/>
      <c r="I54" s="25"/>
      <c r="J54" s="237"/>
      <c r="K54" s="240"/>
      <c r="L54" s="26"/>
      <c r="M54" s="26"/>
      <c r="N54" s="130">
        <f>SUM(D54:M54)</f>
        <v>4000</v>
      </c>
      <c r="O54" s="158"/>
      <c r="P54" s="169"/>
      <c r="Q54" s="173"/>
    </row>
    <row r="55" spans="1:17" ht="24" hidden="1" customHeight="1" thickBot="1">
      <c r="A55" s="154"/>
      <c r="B55" s="145"/>
      <c r="C55" s="37" t="s">
        <v>88</v>
      </c>
      <c r="D55" s="102"/>
      <c r="E55" s="24"/>
      <c r="F55" s="24"/>
      <c r="G55" s="240"/>
      <c r="H55" s="102">
        <v>300</v>
      </c>
      <c r="I55" s="25"/>
      <c r="J55" s="237">
        <v>356.18</v>
      </c>
      <c r="K55" s="240"/>
      <c r="L55" s="26"/>
      <c r="M55" s="26"/>
      <c r="N55" s="125">
        <f>SUM(D55:M55)</f>
        <v>656.18000000000006</v>
      </c>
      <c r="O55" s="159"/>
      <c r="P55" s="183"/>
      <c r="Q55" s="176"/>
    </row>
    <row r="56" spans="1:17" ht="13.5" hidden="1" customHeight="1">
      <c r="A56" s="153" t="s">
        <v>57</v>
      </c>
      <c r="B56" s="153" t="s">
        <v>18</v>
      </c>
      <c r="C56" s="72" t="s">
        <v>81</v>
      </c>
      <c r="D56" s="106"/>
      <c r="E56" s="6"/>
      <c r="F56" s="6"/>
      <c r="G56" s="7"/>
      <c r="H56" s="103"/>
      <c r="I56" s="74"/>
      <c r="J56" s="260"/>
      <c r="K56" s="5"/>
      <c r="L56" s="6"/>
      <c r="M56" s="6"/>
      <c r="N56" s="122">
        <f>SUM(D56:M56)</f>
        <v>0</v>
      </c>
      <c r="O56" s="151">
        <f>N56+N57</f>
        <v>9000</v>
      </c>
      <c r="P56" s="147">
        <v>24215.919999999998</v>
      </c>
      <c r="Q56" s="149">
        <f>P56-O56</f>
        <v>15215.919999999998</v>
      </c>
    </row>
    <row r="57" spans="1:17" ht="23.25" hidden="1" customHeight="1" thickBot="1">
      <c r="A57" s="152"/>
      <c r="B57" s="152"/>
      <c r="C57" s="73" t="s">
        <v>82</v>
      </c>
      <c r="D57" s="102"/>
      <c r="E57" s="25"/>
      <c r="F57" s="25"/>
      <c r="G57" s="26"/>
      <c r="H57" s="272">
        <v>9000</v>
      </c>
      <c r="I57" s="138"/>
      <c r="J57" s="237"/>
      <c r="K57" s="24"/>
      <c r="L57" s="25"/>
      <c r="M57" s="25"/>
      <c r="N57" s="125">
        <f>SUM(D57:M57)</f>
        <v>9000</v>
      </c>
      <c r="O57" s="152"/>
      <c r="P57" s="148"/>
      <c r="Q57" s="150"/>
    </row>
    <row r="58" spans="1:17" ht="12.75" customHeight="1" thickBot="1">
      <c r="A58" s="217" t="s">
        <v>40</v>
      </c>
      <c r="B58" s="218"/>
      <c r="C58" s="218"/>
      <c r="D58" s="117">
        <v>7998.56</v>
      </c>
      <c r="E58" s="47">
        <v>12705.92</v>
      </c>
      <c r="F58" s="47">
        <v>0</v>
      </c>
      <c r="G58" s="78">
        <f>SUM(G7:G56)</f>
        <v>0</v>
      </c>
      <c r="H58" s="117">
        <v>31769.67</v>
      </c>
      <c r="I58" s="47">
        <f>9441.86-650</f>
        <v>8791.86</v>
      </c>
      <c r="J58" s="139">
        <v>9416</v>
      </c>
      <c r="K58" s="81">
        <f>SUM(K7:K57)</f>
        <v>0</v>
      </c>
      <c r="L58" s="47">
        <v>15273</v>
      </c>
      <c r="M58" s="78">
        <f>SUM(M7:M57)</f>
        <v>0</v>
      </c>
      <c r="N58" s="80"/>
      <c r="O58" s="137">
        <v>247144.94</v>
      </c>
      <c r="P58" s="77">
        <f>SUM(P7:P56)</f>
        <v>253492.24999999994</v>
      </c>
      <c r="Q58" s="120">
        <f>SUM(Q7:Q56)</f>
        <v>147730.76999999996</v>
      </c>
    </row>
    <row r="59" spans="1:1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thickBo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thickBot="1">
      <c r="A61" s="88"/>
      <c r="B61" s="2"/>
      <c r="C61" s="89"/>
      <c r="D61" s="224" t="s">
        <v>94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6"/>
      <c r="P61" s="1"/>
      <c r="Q61" s="1"/>
    </row>
    <row r="62" spans="1:17" ht="14.25" customHeight="1">
      <c r="A62" s="198" t="s">
        <v>19</v>
      </c>
      <c r="B62" s="198" t="s">
        <v>0</v>
      </c>
      <c r="C62" s="204" t="s">
        <v>41</v>
      </c>
      <c r="D62" s="97">
        <v>75412</v>
      </c>
      <c r="E62" s="90">
        <v>90095</v>
      </c>
      <c r="F62" s="90">
        <v>90095</v>
      </c>
      <c r="G62" s="231">
        <v>90095</v>
      </c>
      <c r="H62" s="97">
        <v>92109</v>
      </c>
      <c r="I62" s="91">
        <v>92109</v>
      </c>
      <c r="J62" s="233">
        <v>92109</v>
      </c>
      <c r="K62" s="90">
        <v>92109</v>
      </c>
      <c r="L62" s="92">
        <v>92605</v>
      </c>
      <c r="M62" s="92">
        <v>92605</v>
      </c>
      <c r="N62" s="135" t="s">
        <v>34</v>
      </c>
      <c r="O62" s="202" t="s">
        <v>58</v>
      </c>
      <c r="P62" s="1"/>
      <c r="Q62" s="1"/>
    </row>
    <row r="63" spans="1:17" ht="15" thickBot="1">
      <c r="A63" s="199"/>
      <c r="B63" s="199"/>
      <c r="C63" s="205"/>
      <c r="D63" s="98">
        <v>4210</v>
      </c>
      <c r="E63" s="93">
        <v>4210</v>
      </c>
      <c r="F63" s="93">
        <v>4300</v>
      </c>
      <c r="G63" s="232">
        <v>6050</v>
      </c>
      <c r="H63" s="98">
        <v>4210</v>
      </c>
      <c r="I63" s="94">
        <v>4270</v>
      </c>
      <c r="J63" s="234">
        <v>4300</v>
      </c>
      <c r="K63" s="93">
        <v>4430</v>
      </c>
      <c r="L63" s="95">
        <v>4210</v>
      </c>
      <c r="M63" s="95">
        <v>6050</v>
      </c>
      <c r="N63" s="136" t="s">
        <v>35</v>
      </c>
      <c r="O63" s="203"/>
      <c r="P63" s="1"/>
      <c r="Q63" s="1"/>
    </row>
    <row r="64" spans="1:17" ht="52.5" customHeight="1" thickBot="1">
      <c r="A64" s="134" t="s">
        <v>31</v>
      </c>
      <c r="B64" s="134" t="s">
        <v>15</v>
      </c>
      <c r="C64" s="40" t="s">
        <v>77</v>
      </c>
      <c r="D64" s="110"/>
      <c r="E64" s="21"/>
      <c r="F64" s="21"/>
      <c r="G64" s="238"/>
      <c r="H64" s="111">
        <v>194.69</v>
      </c>
      <c r="I64" s="18"/>
      <c r="J64" s="235">
        <v>-194.69</v>
      </c>
      <c r="K64" s="238"/>
      <c r="L64" s="23"/>
      <c r="M64" s="23"/>
      <c r="N64" s="129">
        <f>SUM(D64:M64)</f>
        <v>0</v>
      </c>
      <c r="O64" s="141">
        <v>18694.689999999999</v>
      </c>
      <c r="P64" s="1"/>
      <c r="Q64" s="1"/>
    </row>
    <row r="65" spans="1:15" ht="33.75" hidden="1">
      <c r="A65" s="154" t="s">
        <v>56</v>
      </c>
      <c r="B65" s="145" t="s">
        <v>17</v>
      </c>
      <c r="C65" s="62" t="s">
        <v>84</v>
      </c>
      <c r="D65" s="101"/>
      <c r="E65" s="15"/>
      <c r="F65" s="15"/>
      <c r="G65" s="239"/>
      <c r="H65" s="101"/>
      <c r="I65" s="16"/>
      <c r="J65" s="236"/>
      <c r="K65" s="239"/>
      <c r="L65" s="17">
        <v>-8000</v>
      </c>
      <c r="M65" s="17">
        <v>8000</v>
      </c>
      <c r="N65" s="124">
        <f>SUM(D65:M65)</f>
        <v>0</v>
      </c>
      <c r="O65" s="157">
        <v>20656.18</v>
      </c>
    </row>
    <row r="66" spans="1:15" ht="33.75" hidden="1">
      <c r="A66" s="154"/>
      <c r="B66" s="145"/>
      <c r="C66" s="62" t="s">
        <v>79</v>
      </c>
      <c r="D66" s="101"/>
      <c r="E66" s="15">
        <v>-5000</v>
      </c>
      <c r="F66" s="15"/>
      <c r="G66" s="239">
        <v>5300</v>
      </c>
      <c r="H66" s="101"/>
      <c r="I66" s="16"/>
      <c r="J66" s="236"/>
      <c r="K66" s="239"/>
      <c r="L66" s="17"/>
      <c r="M66" s="17"/>
      <c r="N66" s="130">
        <f t="shared" ref="N66:N69" si="3">SUM(D66:M66)</f>
        <v>300</v>
      </c>
      <c r="O66" s="157"/>
    </row>
    <row r="67" spans="1:15" ht="22.5" hidden="1">
      <c r="A67" s="154"/>
      <c r="B67" s="145"/>
      <c r="C67" s="131" t="s">
        <v>96</v>
      </c>
      <c r="D67" s="101"/>
      <c r="E67" s="15"/>
      <c r="F67" s="15"/>
      <c r="G67" s="239"/>
      <c r="H67" s="101"/>
      <c r="I67" s="16"/>
      <c r="J67" s="236">
        <v>285.13</v>
      </c>
      <c r="K67" s="239"/>
      <c r="L67" s="17"/>
      <c r="M67" s="17"/>
      <c r="N67" s="130">
        <f t="shared" si="3"/>
        <v>285.13</v>
      </c>
      <c r="O67" s="157"/>
    </row>
    <row r="68" spans="1:15" ht="33.75" hidden="1">
      <c r="A68" s="154"/>
      <c r="B68" s="145"/>
      <c r="C68" s="37" t="s">
        <v>52</v>
      </c>
      <c r="D68" s="102">
        <v>-285.13</v>
      </c>
      <c r="E68" s="24"/>
      <c r="F68" s="24"/>
      <c r="G68" s="240"/>
      <c r="H68" s="102"/>
      <c r="I68" s="25"/>
      <c r="J68" s="237"/>
      <c r="K68" s="240"/>
      <c r="L68" s="26"/>
      <c r="M68" s="26"/>
      <c r="N68" s="130">
        <f t="shared" si="3"/>
        <v>-285.13</v>
      </c>
      <c r="O68" s="158"/>
    </row>
    <row r="69" spans="1:15" ht="23.25" hidden="1" thickBot="1">
      <c r="A69" s="154"/>
      <c r="B69" s="145"/>
      <c r="C69" s="37" t="s">
        <v>88</v>
      </c>
      <c r="D69" s="102"/>
      <c r="E69" s="24"/>
      <c r="F69" s="24"/>
      <c r="G69" s="240"/>
      <c r="H69" s="102">
        <v>-300</v>
      </c>
      <c r="I69" s="25"/>
      <c r="J69" s="237"/>
      <c r="K69" s="240"/>
      <c r="L69" s="26"/>
      <c r="M69" s="26"/>
      <c r="N69" s="130">
        <f t="shared" si="3"/>
        <v>-300</v>
      </c>
      <c r="O69" s="159"/>
    </row>
    <row r="70" spans="1:15" ht="15" thickBot="1">
      <c r="A70" s="217" t="s">
        <v>40</v>
      </c>
      <c r="B70" s="218"/>
      <c r="C70" s="218"/>
      <c r="D70" s="117">
        <f>SUM(D64:D69)</f>
        <v>-285.13</v>
      </c>
      <c r="E70" s="47">
        <f t="shared" ref="E70:M70" si="4">SUM(E64:E69)</f>
        <v>-5000</v>
      </c>
      <c r="F70" s="47">
        <f t="shared" si="4"/>
        <v>0</v>
      </c>
      <c r="G70" s="78">
        <f t="shared" si="4"/>
        <v>5300</v>
      </c>
      <c r="H70" s="117">
        <f>H64</f>
        <v>194.69</v>
      </c>
      <c r="I70" s="47">
        <f t="shared" ref="I70:K70" si="5">I64</f>
        <v>0</v>
      </c>
      <c r="J70" s="139">
        <f t="shared" si="5"/>
        <v>-194.69</v>
      </c>
      <c r="K70" s="81">
        <f t="shared" si="5"/>
        <v>0</v>
      </c>
      <c r="L70" s="47">
        <f t="shared" si="4"/>
        <v>-8000</v>
      </c>
      <c r="M70" s="139">
        <f t="shared" si="4"/>
        <v>8000</v>
      </c>
      <c r="N70" s="80"/>
      <c r="O70" s="80">
        <v>247144.94</v>
      </c>
    </row>
    <row r="71" spans="1:15">
      <c r="A71" s="143"/>
      <c r="B71" s="143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1:15" ht="15" thickBot="1"/>
    <row r="73" spans="1:15" ht="15" thickBot="1">
      <c r="A73" s="88"/>
      <c r="B73" s="2"/>
      <c r="C73" s="2"/>
      <c r="D73" s="224" t="s">
        <v>95</v>
      </c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6"/>
    </row>
    <row r="74" spans="1:15">
      <c r="A74" s="198" t="s">
        <v>19</v>
      </c>
      <c r="B74" s="198" t="s">
        <v>0</v>
      </c>
      <c r="C74" s="204" t="s">
        <v>41</v>
      </c>
      <c r="D74" s="97">
        <v>75412</v>
      </c>
      <c r="E74" s="90">
        <v>90095</v>
      </c>
      <c r="F74" s="90">
        <v>90095</v>
      </c>
      <c r="G74" s="231">
        <v>90095</v>
      </c>
      <c r="H74" s="97">
        <v>92109</v>
      </c>
      <c r="I74" s="91">
        <v>92109</v>
      </c>
      <c r="J74" s="233">
        <v>92109</v>
      </c>
      <c r="K74" s="90">
        <v>92109</v>
      </c>
      <c r="L74" s="92">
        <v>92605</v>
      </c>
      <c r="M74" s="92">
        <v>92605</v>
      </c>
      <c r="N74" s="135" t="s">
        <v>34</v>
      </c>
      <c r="O74" s="219" t="s">
        <v>58</v>
      </c>
    </row>
    <row r="75" spans="1:15" ht="15" thickBot="1">
      <c r="A75" s="199"/>
      <c r="B75" s="199"/>
      <c r="C75" s="205"/>
      <c r="D75" s="98">
        <v>4210</v>
      </c>
      <c r="E75" s="93">
        <v>4210</v>
      </c>
      <c r="F75" s="93">
        <v>4300</v>
      </c>
      <c r="G75" s="232">
        <v>6050</v>
      </c>
      <c r="H75" s="98">
        <v>4210</v>
      </c>
      <c r="I75" s="94">
        <v>4270</v>
      </c>
      <c r="J75" s="234">
        <v>4300</v>
      </c>
      <c r="K75" s="93">
        <v>4430</v>
      </c>
      <c r="L75" s="95">
        <v>4210</v>
      </c>
      <c r="M75" s="95">
        <v>6050</v>
      </c>
      <c r="N75" s="136" t="s">
        <v>35</v>
      </c>
      <c r="O75" s="220"/>
    </row>
    <row r="76" spans="1:15" ht="51.75" customHeight="1" thickBot="1">
      <c r="A76" s="140" t="s">
        <v>31</v>
      </c>
      <c r="B76" s="140" t="s">
        <v>15</v>
      </c>
      <c r="C76" s="40" t="s">
        <v>77</v>
      </c>
      <c r="D76" s="22">
        <f t="shared" ref="D76:G76" si="6">D30+D64</f>
        <v>0</v>
      </c>
      <c r="E76" s="22">
        <f t="shared" si="6"/>
        <v>0</v>
      </c>
      <c r="F76" s="22">
        <f t="shared" si="6"/>
        <v>0</v>
      </c>
      <c r="G76" s="23">
        <f t="shared" si="6"/>
        <v>0</v>
      </c>
      <c r="H76" s="111">
        <f>H45+H64</f>
        <v>1194.69</v>
      </c>
      <c r="I76" s="18">
        <f t="shared" ref="I76" si="7">I29+I64</f>
        <v>0</v>
      </c>
      <c r="J76" s="235">
        <f>J45+J64</f>
        <v>500.00000000000006</v>
      </c>
      <c r="K76" s="19"/>
      <c r="L76" s="22">
        <f t="shared" ref="L76:M76" si="8">L30+L64</f>
        <v>0</v>
      </c>
      <c r="M76" s="23">
        <f t="shared" si="8"/>
        <v>0</v>
      </c>
      <c r="N76" s="129">
        <f>SUM(D76:M76)</f>
        <v>1694.69</v>
      </c>
      <c r="O76" s="142">
        <v>18694.689999999999</v>
      </c>
    </row>
    <row r="77" spans="1:15" ht="33.75" hidden="1">
      <c r="A77" s="227" t="s">
        <v>56</v>
      </c>
      <c r="B77" s="228" t="s">
        <v>17</v>
      </c>
      <c r="C77" s="133" t="s">
        <v>84</v>
      </c>
      <c r="D77" s="101">
        <f t="shared" ref="D77:M77" si="9">D51+D65</f>
        <v>0</v>
      </c>
      <c r="E77" s="16">
        <f t="shared" si="9"/>
        <v>0</v>
      </c>
      <c r="F77" s="16">
        <f t="shared" si="9"/>
        <v>0</v>
      </c>
      <c r="G77" s="17">
        <f t="shared" si="9"/>
        <v>0</v>
      </c>
      <c r="H77" s="101">
        <f t="shared" si="9"/>
        <v>0</v>
      </c>
      <c r="I77" s="16">
        <f t="shared" si="9"/>
        <v>0</v>
      </c>
      <c r="J77" s="236">
        <f t="shared" si="9"/>
        <v>0</v>
      </c>
      <c r="K77" s="15"/>
      <c r="L77" s="16">
        <f t="shared" si="9"/>
        <v>0</v>
      </c>
      <c r="M77" s="17">
        <f t="shared" si="9"/>
        <v>8000</v>
      </c>
      <c r="N77" s="124">
        <f>SUM(D77:M77)</f>
        <v>8000</v>
      </c>
      <c r="O77" s="221">
        <v>20656.18</v>
      </c>
    </row>
    <row r="78" spans="1:15" ht="33.75" hidden="1">
      <c r="A78" s="227"/>
      <c r="B78" s="229"/>
      <c r="C78" s="131" t="s">
        <v>79</v>
      </c>
      <c r="D78" s="111">
        <f t="shared" ref="D78:M78" si="10">D52+D66</f>
        <v>0</v>
      </c>
      <c r="E78" s="18">
        <f t="shared" si="10"/>
        <v>0</v>
      </c>
      <c r="F78" s="18">
        <f t="shared" si="10"/>
        <v>0</v>
      </c>
      <c r="G78" s="20">
        <f t="shared" si="10"/>
        <v>5300</v>
      </c>
      <c r="H78" s="111">
        <f t="shared" si="10"/>
        <v>0</v>
      </c>
      <c r="I78" s="18">
        <f t="shared" si="10"/>
        <v>0</v>
      </c>
      <c r="J78" s="235">
        <f t="shared" si="10"/>
        <v>0</v>
      </c>
      <c r="K78" s="19"/>
      <c r="L78" s="18">
        <f t="shared" si="10"/>
        <v>0</v>
      </c>
      <c r="M78" s="20">
        <f t="shared" si="10"/>
        <v>0</v>
      </c>
      <c r="N78" s="130">
        <f t="shared" ref="N78:N81" si="11">SUM(D78:M78)</f>
        <v>5300</v>
      </c>
      <c r="O78" s="221"/>
    </row>
    <row r="79" spans="1:15" ht="22.5" hidden="1">
      <c r="A79" s="227"/>
      <c r="B79" s="229"/>
      <c r="C79" s="131" t="s">
        <v>96</v>
      </c>
      <c r="D79" s="111">
        <f t="shared" ref="D79:M79" si="12">D53+D67</f>
        <v>0</v>
      </c>
      <c r="E79" s="18">
        <f t="shared" si="12"/>
        <v>0</v>
      </c>
      <c r="F79" s="18">
        <f t="shared" si="12"/>
        <v>0</v>
      </c>
      <c r="G79" s="20">
        <f t="shared" si="12"/>
        <v>0</v>
      </c>
      <c r="H79" s="111">
        <f t="shared" si="12"/>
        <v>3000</v>
      </c>
      <c r="I79" s="18">
        <f t="shared" si="12"/>
        <v>0</v>
      </c>
      <c r="J79" s="235">
        <f t="shared" si="12"/>
        <v>285.13</v>
      </c>
      <c r="K79" s="19"/>
      <c r="L79" s="18">
        <f t="shared" si="12"/>
        <v>0</v>
      </c>
      <c r="M79" s="20">
        <f t="shared" si="12"/>
        <v>0</v>
      </c>
      <c r="N79" s="130">
        <f t="shared" si="11"/>
        <v>3285.13</v>
      </c>
      <c r="O79" s="221"/>
    </row>
    <row r="80" spans="1:15" ht="33.75" hidden="1">
      <c r="A80" s="227"/>
      <c r="B80" s="229"/>
      <c r="C80" s="131" t="s">
        <v>52</v>
      </c>
      <c r="D80" s="111">
        <f t="shared" ref="D80:M80" si="13">D54+D68</f>
        <v>3714.87</v>
      </c>
      <c r="E80" s="18">
        <f t="shared" si="13"/>
        <v>0</v>
      </c>
      <c r="F80" s="18">
        <f t="shared" si="13"/>
        <v>0</v>
      </c>
      <c r="G80" s="20">
        <f t="shared" si="13"/>
        <v>0</v>
      </c>
      <c r="H80" s="111">
        <f t="shared" si="13"/>
        <v>0</v>
      </c>
      <c r="I80" s="18">
        <f t="shared" si="13"/>
        <v>0</v>
      </c>
      <c r="J80" s="235">
        <f t="shared" si="13"/>
        <v>0</v>
      </c>
      <c r="K80" s="19"/>
      <c r="L80" s="18">
        <f t="shared" si="13"/>
        <v>0</v>
      </c>
      <c r="M80" s="20">
        <f t="shared" si="13"/>
        <v>0</v>
      </c>
      <c r="N80" s="130">
        <f t="shared" si="11"/>
        <v>3714.87</v>
      </c>
      <c r="O80" s="222"/>
    </row>
    <row r="81" spans="1:15" ht="23.25" hidden="1" thickBot="1">
      <c r="A81" s="227"/>
      <c r="B81" s="230"/>
      <c r="C81" s="132" t="s">
        <v>88</v>
      </c>
      <c r="D81" s="102">
        <f t="shared" ref="D81:M81" si="14">D55+D69</f>
        <v>0</v>
      </c>
      <c r="E81" s="25">
        <f t="shared" si="14"/>
        <v>0</v>
      </c>
      <c r="F81" s="25">
        <f t="shared" si="14"/>
        <v>0</v>
      </c>
      <c r="G81" s="26">
        <f t="shared" si="14"/>
        <v>0</v>
      </c>
      <c r="H81" s="102">
        <f t="shared" si="14"/>
        <v>0</v>
      </c>
      <c r="I81" s="25">
        <f t="shared" si="14"/>
        <v>0</v>
      </c>
      <c r="J81" s="237">
        <f t="shared" si="14"/>
        <v>356.18</v>
      </c>
      <c r="K81" s="24"/>
      <c r="L81" s="25">
        <f t="shared" si="14"/>
        <v>0</v>
      </c>
      <c r="M81" s="26">
        <f t="shared" si="14"/>
        <v>0</v>
      </c>
      <c r="N81" s="125">
        <f t="shared" si="11"/>
        <v>356.18</v>
      </c>
      <c r="O81" s="223"/>
    </row>
    <row r="82" spans="1:15" ht="15" thickBot="1">
      <c r="A82" s="217" t="s">
        <v>40</v>
      </c>
      <c r="B82" s="218"/>
      <c r="C82" s="218"/>
      <c r="D82" s="117">
        <f t="shared" ref="D82:M82" si="15">D58+D70</f>
        <v>7713.43</v>
      </c>
      <c r="E82" s="47">
        <f t="shared" si="15"/>
        <v>7705.92</v>
      </c>
      <c r="F82" s="47">
        <f t="shared" si="15"/>
        <v>0</v>
      </c>
      <c r="G82" s="78">
        <f t="shared" si="15"/>
        <v>5300</v>
      </c>
      <c r="H82" s="117">
        <f t="shared" si="15"/>
        <v>31964.359999999997</v>
      </c>
      <c r="I82" s="47">
        <f t="shared" si="15"/>
        <v>8791.86</v>
      </c>
      <c r="J82" s="139">
        <f t="shared" si="15"/>
        <v>9221.31</v>
      </c>
      <c r="K82" s="81">
        <f t="shared" si="15"/>
        <v>0</v>
      </c>
      <c r="L82" s="47">
        <f t="shared" si="15"/>
        <v>7273</v>
      </c>
      <c r="M82" s="139">
        <f t="shared" si="15"/>
        <v>8000</v>
      </c>
      <c r="N82" s="80"/>
      <c r="O82" s="137">
        <v>247144.94</v>
      </c>
    </row>
  </sheetData>
  <mergeCells count="103">
    <mergeCell ref="Q9:Q10"/>
    <mergeCell ref="P9:P10"/>
    <mergeCell ref="A82:C82"/>
    <mergeCell ref="C74:C75"/>
    <mergeCell ref="O62:O63"/>
    <mergeCell ref="O65:O69"/>
    <mergeCell ref="A62:A63"/>
    <mergeCell ref="B62:B63"/>
    <mergeCell ref="C62:C63"/>
    <mergeCell ref="A74:A75"/>
    <mergeCell ref="B74:B75"/>
    <mergeCell ref="A65:A69"/>
    <mergeCell ref="B65:B69"/>
    <mergeCell ref="A70:C70"/>
    <mergeCell ref="A58:C58"/>
    <mergeCell ref="O9:O10"/>
    <mergeCell ref="A35:A36"/>
    <mergeCell ref="O74:O75"/>
    <mergeCell ref="O77:O81"/>
    <mergeCell ref="D73:O73"/>
    <mergeCell ref="D61:O61"/>
    <mergeCell ref="A77:A81"/>
    <mergeCell ref="B77:B81"/>
    <mergeCell ref="A56:A57"/>
    <mergeCell ref="O23:O24"/>
    <mergeCell ref="A37:A42"/>
    <mergeCell ref="B37:B42"/>
    <mergeCell ref="O37:O42"/>
    <mergeCell ref="P37:P42"/>
    <mergeCell ref="A1:Q1"/>
    <mergeCell ref="P5:P6"/>
    <mergeCell ref="A5:A6"/>
    <mergeCell ref="Q5:Q6"/>
    <mergeCell ref="O5:O6"/>
    <mergeCell ref="B5:B6"/>
    <mergeCell ref="C5:C6"/>
    <mergeCell ref="A23:A24"/>
    <mergeCell ref="B23:B24"/>
    <mergeCell ref="A14:A15"/>
    <mergeCell ref="A9:A10"/>
    <mergeCell ref="A3:O3"/>
    <mergeCell ref="D4:O4"/>
    <mergeCell ref="A7:A8"/>
    <mergeCell ref="B7:B8"/>
    <mergeCell ref="O7:O8"/>
    <mergeCell ref="P7:P8"/>
    <mergeCell ref="Q7:Q8"/>
    <mergeCell ref="B9:B10"/>
    <mergeCell ref="B43:B45"/>
    <mergeCell ref="A43:A45"/>
    <mergeCell ref="Q35:Q36"/>
    <mergeCell ref="A25:A26"/>
    <mergeCell ref="A11:A12"/>
    <mergeCell ref="A19:A22"/>
    <mergeCell ref="B19:B22"/>
    <mergeCell ref="Q27:Q30"/>
    <mergeCell ref="Q23:Q24"/>
    <mergeCell ref="Q25:Q26"/>
    <mergeCell ref="B35:B36"/>
    <mergeCell ref="P13:P16"/>
    <mergeCell ref="O35:O36"/>
    <mergeCell ref="O11:O12"/>
    <mergeCell ref="Q11:Q12"/>
    <mergeCell ref="Q19:Q22"/>
    <mergeCell ref="Q13:Q16"/>
    <mergeCell ref="B11:B12"/>
    <mergeCell ref="P11:P12"/>
    <mergeCell ref="B14:B15"/>
    <mergeCell ref="P23:P24"/>
    <mergeCell ref="P19:P22"/>
    <mergeCell ref="O14:O15"/>
    <mergeCell ref="O19:O22"/>
    <mergeCell ref="Q43:Q45"/>
    <mergeCell ref="Q46:Q50"/>
    <mergeCell ref="Q51:Q55"/>
    <mergeCell ref="Q37:Q42"/>
    <mergeCell ref="P35:P36"/>
    <mergeCell ref="P43:P45"/>
    <mergeCell ref="O43:O45"/>
    <mergeCell ref="P46:P50"/>
    <mergeCell ref="P51:P55"/>
    <mergeCell ref="P31:P33"/>
    <mergeCell ref="Q31:Q33"/>
    <mergeCell ref="O25:O26"/>
    <mergeCell ref="A27:A30"/>
    <mergeCell ref="B27:B30"/>
    <mergeCell ref="B25:B26"/>
    <mergeCell ref="P27:P30"/>
    <mergeCell ref="A31:A33"/>
    <mergeCell ref="B31:B33"/>
    <mergeCell ref="O31:O33"/>
    <mergeCell ref="P25:P26"/>
    <mergeCell ref="O27:O30"/>
    <mergeCell ref="B46:B50"/>
    <mergeCell ref="P56:P57"/>
    <mergeCell ref="Q56:Q57"/>
    <mergeCell ref="O56:O57"/>
    <mergeCell ref="A51:A55"/>
    <mergeCell ref="A46:A50"/>
    <mergeCell ref="O51:O55"/>
    <mergeCell ref="O46:O50"/>
    <mergeCell ref="B51:B55"/>
    <mergeCell ref="B56:B57"/>
  </mergeCells>
  <phoneticPr fontId="0" type="noConversion"/>
  <pageMargins left="0.98425196850393704" right="0.19685039370078741" top="0.9448818897637796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4.25"/>
  <cols>
    <col min="1" max="1" width="19.875" customWidth="1"/>
  </cols>
  <sheetData>
    <row r="1" spans="1:2">
      <c r="A1" t="s">
        <v>33</v>
      </c>
      <c r="B1" t="s">
        <v>38</v>
      </c>
    </row>
    <row r="2" spans="1:2">
      <c r="B2" t="s">
        <v>39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GOLINA</dc:creator>
  <cp:lastModifiedBy>SKARBNIK</cp:lastModifiedBy>
  <cp:lastPrinted>2014-10-20T13:07:08Z</cp:lastPrinted>
  <dcterms:created xsi:type="dcterms:W3CDTF">2010-11-06T12:15:42Z</dcterms:created>
  <dcterms:modified xsi:type="dcterms:W3CDTF">2014-10-20T13:10:00Z</dcterms:modified>
</cp:coreProperties>
</file>