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997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'Arkusz1'!$A$1:$AK$59</definedName>
  </definedNames>
  <calcPr fullCalcOnLoad="1"/>
</workbook>
</file>

<file path=xl/sharedStrings.xml><?xml version="1.0" encoding="utf-8"?>
<sst xmlns="http://schemas.openxmlformats.org/spreadsheetml/2006/main" count="104" uniqueCount="99">
  <si>
    <t>Sołectwo</t>
  </si>
  <si>
    <t>Adamów</t>
  </si>
  <si>
    <t>Barbarka</t>
  </si>
  <si>
    <t>Bobrowo</t>
  </si>
  <si>
    <t>Brzeźniak</t>
  </si>
  <si>
    <t>Chrusty</t>
  </si>
  <si>
    <t>Głodowo</t>
  </si>
  <si>
    <t>Golina-Kolonia</t>
  </si>
  <si>
    <t>Kawnice</t>
  </si>
  <si>
    <t>Kolno</t>
  </si>
  <si>
    <t>Kraśnica</t>
  </si>
  <si>
    <t>Lubiecz</t>
  </si>
  <si>
    <t>Myślibórz</t>
  </si>
  <si>
    <t>Przyjma</t>
  </si>
  <si>
    <t>Radolina</t>
  </si>
  <si>
    <t>Rosocha</t>
  </si>
  <si>
    <t>Sługocinek</t>
  </si>
  <si>
    <t>Spławie</t>
  </si>
  <si>
    <t>Węglew</t>
  </si>
  <si>
    <t>Lp.</t>
  </si>
  <si>
    <t>1.</t>
  </si>
  <si>
    <t>2.</t>
  </si>
  <si>
    <t>3.</t>
  </si>
  <si>
    <t>4.</t>
  </si>
  <si>
    <t>5.</t>
  </si>
  <si>
    <t>6.</t>
  </si>
  <si>
    <t>7.</t>
  </si>
  <si>
    <t>10.</t>
  </si>
  <si>
    <t>11.</t>
  </si>
  <si>
    <t>12.</t>
  </si>
  <si>
    <t>13.</t>
  </si>
  <si>
    <t>14.</t>
  </si>
  <si>
    <t>15.</t>
  </si>
  <si>
    <t>Nazwa przedsięwzięcia</t>
  </si>
  <si>
    <t xml:space="preserve">Razem </t>
  </si>
  <si>
    <t>sołectwo</t>
  </si>
  <si>
    <t>fundusz</t>
  </si>
  <si>
    <t>różnica</t>
  </si>
  <si>
    <t>Rozdział</t>
  </si>
  <si>
    <t>Paragraf</t>
  </si>
  <si>
    <t>Razem rozdział / paragraf</t>
  </si>
  <si>
    <t>brakuje</t>
  </si>
  <si>
    <t>Nazwa przedsięwzięcia              / Rozdział / Paragraf</t>
  </si>
  <si>
    <t>Mijanka dla pojazdów w miescowości Bobrowo na drodze gminnej Nr 19</t>
  </si>
  <si>
    <t>Doposażenie świetlicy wiejskiej w Brzeźniaku</t>
  </si>
  <si>
    <t>Organizacja imprezy kulturalno-sportowej dla nieszkańców sołectwa</t>
  </si>
  <si>
    <t>Wykonanie wiaty przystankowej dla dzieci dojeźdżających do szkoły</t>
  </si>
  <si>
    <t>Modernizacja skrzyżowania drogi we wsi Chrusty z drogą w kierunku Sługocinka</t>
  </si>
  <si>
    <t>Zakup materiałów wraz z wykonaniem oświetlenia drogowego</t>
  </si>
  <si>
    <t>Organizacja imprezy sportowo-kulturalnej</t>
  </si>
  <si>
    <t>Zakup materiałów na zorganizowanie miejsca spotkań dla mieszkańców (ławki i stoły z drewna)</t>
  </si>
  <si>
    <t>Utwardzenie nawierzchni na drodze gminnej w Kolonii Kawnice</t>
  </si>
  <si>
    <t>Doposażenie jednostki OSP Radolina w sprzęt bojowy</t>
  </si>
  <si>
    <t>Utwardzenie dróg gminnych sołectwa</t>
  </si>
  <si>
    <t>Zakup odzieży ochronnej dla jednostki OSP w Spławiu</t>
  </si>
  <si>
    <t>Organizacja imprez kulturalno-sportowych</t>
  </si>
  <si>
    <t>8.</t>
  </si>
  <si>
    <t>9.</t>
  </si>
  <si>
    <t>16.</t>
  </si>
  <si>
    <t>17.</t>
  </si>
  <si>
    <t>Razem sołectwo</t>
  </si>
  <si>
    <t>Plac zabaw dla dzieci na placu LZS Adamów</t>
  </si>
  <si>
    <t>Remont trybun przy boisku</t>
  </si>
  <si>
    <t>Utwardzenie odcinka drogi gminnej Barbarka-Myślibórz</t>
  </si>
  <si>
    <t xml:space="preserve">Doposażenie świetlicy wiejskiej </t>
  </si>
  <si>
    <t>Remont świetlicy wiejskiej w Brzeźniaku</t>
  </si>
  <si>
    <t>Organizacja imprez dla dzieci (Dz.Dziecka, Choinka)</t>
  </si>
  <si>
    <t>Budowa punktów oświetlenia przy drodze w sołectwie Głodowo (projekt  i koszty wykonania prac podłączeniowych)</t>
  </si>
  <si>
    <t>Oświetlenie drogowe solarne</t>
  </si>
  <si>
    <t>Położenie dywanika asfaltowego na ulicy Zielonej</t>
  </si>
  <si>
    <t>Zakup i zabudowa wiaty przystankowej</t>
  </si>
  <si>
    <t>Ogrodzenie boiska etap III</t>
  </si>
  <si>
    <t>Doposażenie placu zabaw</t>
  </si>
  <si>
    <t>Wyczyszczenie stawu oraz zagospodarowanie terenu wokół stawu</t>
  </si>
  <si>
    <t>Zakup zestawu naczyń do świelicy wiejskiej</t>
  </si>
  <si>
    <t>Remont i naprawa kuchni węglowej</t>
  </si>
  <si>
    <t>Zakup i wymiana okien w kuchni i toaletach świetlicy wiejskiej w Radolinie</t>
  </si>
  <si>
    <t>Zakup i montaż progu zwalniającego na drodze przez naszą miejscowość</t>
  </si>
  <si>
    <t>Zakup sprzętu do świetlicy</t>
  </si>
  <si>
    <t>Dofinansowanie spotkania integracyjnego mieszkańców wsi sołectwa Rosocha</t>
  </si>
  <si>
    <t>Utwardzenie tłuczniem dróg gruntowych znajdujących się w obrębie sołectwa Rosocha (Zarzyn, Rosocha Kolonia, Rosocha)</t>
  </si>
  <si>
    <t>Zakup urządzeń na wyposażenie placu zabaw dla dzieci</t>
  </si>
  <si>
    <t>Zakup kuchni gazowej i okapu na wyposażenie świetlicy wiejskiej</t>
  </si>
  <si>
    <t>Tablice informacyjne</t>
  </si>
  <si>
    <t>Doposażenie świetlicy wiejskiej</t>
  </si>
  <si>
    <t>Zakup namiotu na imprezy integracyjne</t>
  </si>
  <si>
    <t>Zakup urządzeń sportowo- rekreacyjnych na wyposażenie boiska</t>
  </si>
  <si>
    <t>Uzupełnienie drogi Bobrowo-Łęg</t>
  </si>
  <si>
    <t xml:space="preserve">Remont i modernizacja świetlicy wiejskiej </t>
  </si>
  <si>
    <t>Zakup krzewów i kwiatów ozdobnych do parku</t>
  </si>
  <si>
    <t>Organizacja imprezy kulturalno-sportowej</t>
  </si>
  <si>
    <t>Zestawienie wydatków jednostek pomocniczych w ramach funduszu sołeckiego na rok 2014</t>
  </si>
  <si>
    <t>Utwardzenie i pokrycie dywanikiem asfaltowym drogi Cegielnia-Adamów</t>
  </si>
  <si>
    <t>Utwardzenie dróg na terenie sołectwa Sługocinek</t>
  </si>
  <si>
    <t xml:space="preserve">Zakup tłucznia i utwardzenie dróg gminnych na wsi </t>
  </si>
  <si>
    <t xml:space="preserve">Przed zmianą </t>
  </si>
  <si>
    <t>Zmiana</t>
  </si>
  <si>
    <t>Po zmianie</t>
  </si>
  <si>
    <t>Załącznik nr 4 do Zarządzenia Burmistrza Goliny Nr 23 / 2014 z dnia 23 maja 2014 roku, zmieniający załącznik Nr 7 do Uchwały Nr XLVI / 189 / 2014 Rady Miejskiej w Golinie z dnia 23 stycznia 2014 roku.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</si>
</sst>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12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8"/>
      <color indexed="8"/>
      <name val="Arial"/>
      <family val="2"/>
    </font>
    <font>
      <sz val="8"/>
      <color indexed="8"/>
      <name val="Czcionka tekstu podstawowego"/>
      <family val="2"/>
    </font>
    <font>
      <sz val="8"/>
      <name val="Arial"/>
      <family val="2"/>
    </font>
    <font>
      <sz val="7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9"/>
      <color theme="1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 wrapText="1"/>
    </xf>
    <xf numFmtId="4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4" fontId="8" fillId="0" borderId="11" xfId="0" applyNumberFormat="1" applyFont="1" applyBorder="1" applyAlignment="1">
      <alignment/>
    </xf>
    <xf numFmtId="4" fontId="0" fillId="0" borderId="12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4" fontId="8" fillId="0" borderId="14" xfId="0" applyNumberFormat="1" applyFont="1" applyBorder="1" applyAlignment="1">
      <alignment/>
    </xf>
    <xf numFmtId="4" fontId="8" fillId="0" borderId="15" xfId="0" applyNumberFormat="1" applyFont="1" applyBorder="1" applyAlignment="1">
      <alignment/>
    </xf>
    <xf numFmtId="4" fontId="8" fillId="0" borderId="16" xfId="0" applyNumberFormat="1" applyFont="1" applyBorder="1" applyAlignment="1">
      <alignment/>
    </xf>
    <xf numFmtId="4" fontId="8" fillId="0" borderId="17" xfId="0" applyNumberFormat="1" applyFont="1" applyBorder="1" applyAlignment="1">
      <alignment/>
    </xf>
    <xf numFmtId="4" fontId="8" fillId="0" borderId="18" xfId="0" applyNumberFormat="1" applyFont="1" applyBorder="1" applyAlignment="1">
      <alignment/>
    </xf>
    <xf numFmtId="4" fontId="8" fillId="0" borderId="19" xfId="0" applyNumberFormat="1" applyFont="1" applyBorder="1" applyAlignment="1">
      <alignment/>
    </xf>
    <xf numFmtId="4" fontId="8" fillId="33" borderId="14" xfId="0" applyNumberFormat="1" applyFont="1" applyFill="1" applyBorder="1" applyAlignment="1">
      <alignment/>
    </xf>
    <xf numFmtId="4" fontId="8" fillId="33" borderId="20" xfId="0" applyNumberFormat="1" applyFont="1" applyFill="1" applyBorder="1" applyAlignment="1">
      <alignment/>
    </xf>
    <xf numFmtId="4" fontId="8" fillId="0" borderId="21" xfId="0" applyNumberFormat="1" applyFont="1" applyBorder="1" applyAlignment="1">
      <alignment/>
    </xf>
    <xf numFmtId="4" fontId="8" fillId="0" borderId="22" xfId="0" applyNumberFormat="1" applyFont="1" applyBorder="1" applyAlignment="1">
      <alignment/>
    </xf>
    <xf numFmtId="4" fontId="8" fillId="0" borderId="23" xfId="0" applyNumberFormat="1" applyFont="1" applyBorder="1" applyAlignment="1">
      <alignment/>
    </xf>
    <xf numFmtId="4" fontId="8" fillId="0" borderId="24" xfId="0" applyNumberFormat="1" applyFont="1" applyBorder="1" applyAlignment="1">
      <alignment/>
    </xf>
    <xf numFmtId="4" fontId="8" fillId="0" borderId="25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4" fontId="8" fillId="0" borderId="26" xfId="0" applyNumberFormat="1" applyFont="1" applyBorder="1" applyAlignment="1">
      <alignment/>
    </xf>
    <xf numFmtId="4" fontId="8" fillId="0" borderId="27" xfId="0" applyNumberFormat="1" applyFont="1" applyBorder="1" applyAlignment="1">
      <alignment/>
    </xf>
    <xf numFmtId="4" fontId="8" fillId="0" borderId="13" xfId="0" applyNumberFormat="1" applyFont="1" applyBorder="1" applyAlignment="1">
      <alignment/>
    </xf>
    <xf numFmtId="4" fontId="8" fillId="0" borderId="28" xfId="0" applyNumberFormat="1" applyFont="1" applyBorder="1" applyAlignment="1">
      <alignment/>
    </xf>
    <xf numFmtId="4" fontId="8" fillId="0" borderId="29" xfId="0" applyNumberFormat="1" applyFont="1" applyBorder="1" applyAlignment="1">
      <alignment/>
    </xf>
    <xf numFmtId="4" fontId="8" fillId="0" borderId="30" xfId="0" applyNumberFormat="1" applyFont="1" applyBorder="1" applyAlignment="1">
      <alignment/>
    </xf>
    <xf numFmtId="4" fontId="8" fillId="0" borderId="31" xfId="0" applyNumberFormat="1" applyFont="1" applyBorder="1" applyAlignment="1">
      <alignment/>
    </xf>
    <xf numFmtId="4" fontId="8" fillId="0" borderId="32" xfId="0" applyNumberFormat="1" applyFont="1" applyBorder="1" applyAlignment="1">
      <alignment/>
    </xf>
    <xf numFmtId="4" fontId="8" fillId="0" borderId="27" xfId="0" applyNumberFormat="1" applyFont="1" applyBorder="1" applyAlignment="1">
      <alignment/>
    </xf>
    <xf numFmtId="4" fontId="8" fillId="0" borderId="18" xfId="0" applyNumberFormat="1" applyFont="1" applyBorder="1" applyAlignment="1">
      <alignment/>
    </xf>
    <xf numFmtId="4" fontId="8" fillId="0" borderId="19" xfId="0" applyNumberFormat="1" applyFont="1" applyBorder="1" applyAlignment="1">
      <alignment/>
    </xf>
    <xf numFmtId="4" fontId="8" fillId="33" borderId="11" xfId="0" applyNumberFormat="1" applyFont="1" applyFill="1" applyBorder="1" applyAlignment="1">
      <alignment/>
    </xf>
    <xf numFmtId="4" fontId="8" fillId="0" borderId="26" xfId="0" applyNumberFormat="1" applyFont="1" applyBorder="1" applyAlignment="1">
      <alignment/>
    </xf>
    <xf numFmtId="4" fontId="8" fillId="0" borderId="17" xfId="0" applyNumberFormat="1" applyFont="1" applyBorder="1" applyAlignment="1">
      <alignment/>
    </xf>
    <xf numFmtId="0" fontId="8" fillId="0" borderId="33" xfId="0" applyFont="1" applyBorder="1" applyAlignment="1">
      <alignment wrapText="1"/>
    </xf>
    <xf numFmtId="0" fontId="8" fillId="0" borderId="34" xfId="0" applyFont="1" applyBorder="1" applyAlignment="1">
      <alignment wrapText="1"/>
    </xf>
    <xf numFmtId="0" fontId="8" fillId="0" borderId="35" xfId="0" applyFont="1" applyBorder="1" applyAlignment="1">
      <alignment wrapText="1"/>
    </xf>
    <xf numFmtId="0" fontId="8" fillId="0" borderId="36" xfId="0" applyFont="1" applyBorder="1" applyAlignment="1">
      <alignment wrapText="1"/>
    </xf>
    <xf numFmtId="4" fontId="8" fillId="0" borderId="12" xfId="0" applyNumberFormat="1" applyFont="1" applyBorder="1" applyAlignment="1">
      <alignment wrapText="1"/>
    </xf>
    <xf numFmtId="4" fontId="8" fillId="0" borderId="33" xfId="0" applyNumberFormat="1" applyFont="1" applyBorder="1" applyAlignment="1">
      <alignment wrapText="1"/>
    </xf>
    <xf numFmtId="4" fontId="8" fillId="0" borderId="37" xfId="0" applyNumberFormat="1" applyFont="1" applyBorder="1" applyAlignment="1">
      <alignment wrapText="1"/>
    </xf>
    <xf numFmtId="4" fontId="8" fillId="0" borderId="34" xfId="0" applyNumberFormat="1" applyFont="1" applyBorder="1" applyAlignment="1">
      <alignment wrapText="1"/>
    </xf>
    <xf numFmtId="4" fontId="8" fillId="0" borderId="38" xfId="0" applyNumberFormat="1" applyFont="1" applyBorder="1" applyAlignment="1">
      <alignment wrapText="1"/>
    </xf>
    <xf numFmtId="4" fontId="8" fillId="34" borderId="34" xfId="0" applyNumberFormat="1" applyFont="1" applyFill="1" applyBorder="1" applyAlignment="1">
      <alignment wrapText="1"/>
    </xf>
    <xf numFmtId="4" fontId="8" fillId="34" borderId="33" xfId="0" applyNumberFormat="1" applyFont="1" applyFill="1" applyBorder="1" applyAlignment="1">
      <alignment wrapText="1"/>
    </xf>
    <xf numFmtId="4" fontId="8" fillId="34" borderId="38" xfId="0" applyNumberFormat="1" applyFont="1" applyFill="1" applyBorder="1" applyAlignment="1">
      <alignment wrapText="1"/>
    </xf>
    <xf numFmtId="4" fontId="8" fillId="33" borderId="33" xfId="0" applyNumberFormat="1" applyFont="1" applyFill="1" applyBorder="1" applyAlignment="1">
      <alignment wrapText="1"/>
    </xf>
    <xf numFmtId="4" fontId="8" fillId="0" borderId="39" xfId="0" applyNumberFormat="1" applyFont="1" applyBorder="1" applyAlignment="1">
      <alignment/>
    </xf>
    <xf numFmtId="4" fontId="8" fillId="0" borderId="40" xfId="0" applyNumberFormat="1" applyFont="1" applyBorder="1" applyAlignment="1">
      <alignment/>
    </xf>
    <xf numFmtId="4" fontId="8" fillId="0" borderId="41" xfId="0" applyNumberFormat="1" applyFont="1" applyBorder="1" applyAlignment="1">
      <alignment/>
    </xf>
    <xf numFmtId="4" fontId="8" fillId="0" borderId="28" xfId="0" applyNumberFormat="1" applyFont="1" applyBorder="1" applyAlignment="1">
      <alignment/>
    </xf>
    <xf numFmtId="4" fontId="8" fillId="0" borderId="42" xfId="0" applyNumberFormat="1" applyFont="1" applyBorder="1" applyAlignment="1">
      <alignment wrapText="1"/>
    </xf>
    <xf numFmtId="4" fontId="8" fillId="34" borderId="36" xfId="0" applyNumberFormat="1" applyFont="1" applyFill="1" applyBorder="1" applyAlignment="1">
      <alignment wrapText="1"/>
    </xf>
    <xf numFmtId="0" fontId="0" fillId="0" borderId="39" xfId="0" applyBorder="1" applyAlignment="1">
      <alignment vertical="center"/>
    </xf>
    <xf numFmtId="4" fontId="0" fillId="0" borderId="42" xfId="0" applyNumberForma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8" fillId="0" borderId="47" xfId="0" applyFont="1" applyBorder="1" applyAlignment="1">
      <alignment vertical="center"/>
    </xf>
    <xf numFmtId="4" fontId="8" fillId="0" borderId="14" xfId="0" applyNumberFormat="1" applyFont="1" applyBorder="1" applyAlignment="1">
      <alignment/>
    </xf>
    <xf numFmtId="4" fontId="8" fillId="0" borderId="15" xfId="0" applyNumberFormat="1" applyFont="1" applyBorder="1" applyAlignment="1">
      <alignment/>
    </xf>
    <xf numFmtId="4" fontId="8" fillId="0" borderId="16" xfId="0" applyNumberFormat="1" applyFont="1" applyBorder="1" applyAlignment="1">
      <alignment/>
    </xf>
    <xf numFmtId="4" fontId="44" fillId="0" borderId="15" xfId="0" applyNumberFormat="1" applyFont="1" applyBorder="1" applyAlignment="1">
      <alignment/>
    </xf>
    <xf numFmtId="4" fontId="44" fillId="0" borderId="18" xfId="0" applyNumberFormat="1" applyFont="1" applyBorder="1" applyAlignment="1">
      <alignment/>
    </xf>
    <xf numFmtId="0" fontId="8" fillId="0" borderId="37" xfId="0" applyFont="1" applyBorder="1" applyAlignment="1">
      <alignment wrapText="1"/>
    </xf>
    <xf numFmtId="4" fontId="8" fillId="0" borderId="20" xfId="0" applyNumberFormat="1" applyFont="1" applyBorder="1" applyAlignment="1">
      <alignment/>
    </xf>
    <xf numFmtId="4" fontId="8" fillId="0" borderId="36" xfId="0" applyNumberFormat="1" applyFont="1" applyBorder="1" applyAlignment="1">
      <alignment wrapText="1"/>
    </xf>
    <xf numFmtId="4" fontId="8" fillId="0" borderId="48" xfId="0" applyNumberFormat="1" applyFont="1" applyBorder="1" applyAlignment="1">
      <alignment wrapText="1"/>
    </xf>
    <xf numFmtId="4" fontId="8" fillId="0" borderId="49" xfId="0" applyNumberFormat="1" applyFont="1" applyBorder="1" applyAlignment="1">
      <alignment/>
    </xf>
    <xf numFmtId="4" fontId="8" fillId="0" borderId="50" xfId="0" applyNumberFormat="1" applyFont="1" applyBorder="1" applyAlignment="1">
      <alignment/>
    </xf>
    <xf numFmtId="4" fontId="8" fillId="0" borderId="51" xfId="0" applyNumberFormat="1" applyFont="1" applyBorder="1" applyAlignment="1">
      <alignment/>
    </xf>
    <xf numFmtId="4" fontId="8" fillId="34" borderId="37" xfId="0" applyNumberFormat="1" applyFont="1" applyFill="1" applyBorder="1" applyAlignment="1">
      <alignment wrapText="1"/>
    </xf>
    <xf numFmtId="4" fontId="8" fillId="0" borderId="30" xfId="0" applyNumberFormat="1" applyFont="1" applyBorder="1" applyAlignment="1">
      <alignment/>
    </xf>
    <xf numFmtId="4" fontId="8" fillId="0" borderId="31" xfId="0" applyNumberFormat="1" applyFont="1" applyBorder="1" applyAlignment="1">
      <alignment/>
    </xf>
    <xf numFmtId="4" fontId="8" fillId="0" borderId="32" xfId="0" applyNumberFormat="1" applyFont="1" applyBorder="1" applyAlignment="1">
      <alignment/>
    </xf>
    <xf numFmtId="4" fontId="8" fillId="0" borderId="23" xfId="0" applyNumberFormat="1" applyFont="1" applyBorder="1" applyAlignment="1">
      <alignment/>
    </xf>
    <xf numFmtId="4" fontId="8" fillId="0" borderId="24" xfId="0" applyNumberFormat="1" applyFont="1" applyBorder="1" applyAlignment="1">
      <alignment/>
    </xf>
    <xf numFmtId="4" fontId="8" fillId="0" borderId="25" xfId="0" applyNumberFormat="1" applyFont="1" applyBorder="1" applyAlignment="1">
      <alignment/>
    </xf>
    <xf numFmtId="4" fontId="8" fillId="0" borderId="52" xfId="0" applyNumberFormat="1" applyFont="1" applyBorder="1" applyAlignment="1">
      <alignment wrapText="1"/>
    </xf>
    <xf numFmtId="4" fontId="8" fillId="0" borderId="53" xfId="0" applyNumberFormat="1" applyFont="1" applyBorder="1" applyAlignment="1">
      <alignment wrapText="1"/>
    </xf>
    <xf numFmtId="4" fontId="8" fillId="33" borderId="15" xfId="0" applyNumberFormat="1" applyFont="1" applyFill="1" applyBorder="1" applyAlignment="1">
      <alignment/>
    </xf>
    <xf numFmtId="4" fontId="8" fillId="33" borderId="18" xfId="0" applyNumberFormat="1" applyFont="1" applyFill="1" applyBorder="1" applyAlignment="1">
      <alignment/>
    </xf>
    <xf numFmtId="0" fontId="8" fillId="0" borderId="54" xfId="0" applyFont="1" applyBorder="1" applyAlignment="1">
      <alignment vertical="center"/>
    </xf>
    <xf numFmtId="0" fontId="0" fillId="0" borderId="55" xfId="0" applyBorder="1" applyAlignment="1">
      <alignment vertical="center"/>
    </xf>
    <xf numFmtId="4" fontId="0" fillId="0" borderId="13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45" fillId="0" borderId="16" xfId="0" applyNumberFormat="1" applyFont="1" applyBorder="1" applyAlignment="1">
      <alignment/>
    </xf>
    <xf numFmtId="4" fontId="45" fillId="0" borderId="19" xfId="0" applyNumberFormat="1" applyFont="1" applyBorder="1" applyAlignment="1">
      <alignment/>
    </xf>
    <xf numFmtId="4" fontId="45" fillId="0" borderId="25" xfId="0" applyNumberFormat="1" applyFont="1" applyBorder="1" applyAlignment="1">
      <alignment/>
    </xf>
    <xf numFmtId="4" fontId="45" fillId="0" borderId="32" xfId="0" applyNumberFormat="1" applyFont="1" applyBorder="1" applyAlignment="1">
      <alignment/>
    </xf>
    <xf numFmtId="4" fontId="45" fillId="0" borderId="27" xfId="0" applyNumberFormat="1" applyFont="1" applyBorder="1" applyAlignment="1">
      <alignment/>
    </xf>
    <xf numFmtId="4" fontId="45" fillId="0" borderId="51" xfId="0" applyNumberFormat="1" applyFont="1" applyBorder="1" applyAlignment="1">
      <alignment/>
    </xf>
    <xf numFmtId="4" fontId="45" fillId="0" borderId="29" xfId="0" applyNumberFormat="1" applyFont="1" applyBorder="1" applyAlignment="1">
      <alignment/>
    </xf>
    <xf numFmtId="4" fontId="8" fillId="0" borderId="29" xfId="0" applyNumberFormat="1" applyFont="1" applyBorder="1" applyAlignment="1">
      <alignment/>
    </xf>
    <xf numFmtId="4" fontId="8" fillId="0" borderId="43" xfId="0" applyNumberFormat="1" applyFont="1" applyBorder="1" applyAlignment="1">
      <alignment vertical="center"/>
    </xf>
    <xf numFmtId="4" fontId="8" fillId="0" borderId="56" xfId="0" applyNumberFormat="1" applyFont="1" applyBorder="1" applyAlignment="1">
      <alignment vertical="center"/>
    </xf>
    <xf numFmtId="4" fontId="8" fillId="0" borderId="56" xfId="0" applyNumberFormat="1" applyFont="1" applyBorder="1" applyAlignment="1">
      <alignment/>
    </xf>
    <xf numFmtId="4" fontId="44" fillId="0" borderId="14" xfId="0" applyNumberFormat="1" applyFont="1" applyBorder="1" applyAlignment="1">
      <alignment/>
    </xf>
    <xf numFmtId="4" fontId="44" fillId="0" borderId="17" xfId="0" applyNumberFormat="1" applyFont="1" applyBorder="1" applyAlignment="1">
      <alignment/>
    </xf>
    <xf numFmtId="4" fontId="8" fillId="0" borderId="13" xfId="0" applyNumberFormat="1" applyFont="1" applyBorder="1" applyAlignment="1">
      <alignment/>
    </xf>
    <xf numFmtId="0" fontId="44" fillId="0" borderId="33" xfId="0" applyFont="1" applyBorder="1" applyAlignment="1">
      <alignment wrapText="1"/>
    </xf>
    <xf numFmtId="0" fontId="44" fillId="0" borderId="34" xfId="0" applyFont="1" applyBorder="1" applyAlignment="1">
      <alignment wrapText="1"/>
    </xf>
    <xf numFmtId="0" fontId="8" fillId="0" borderId="57" xfId="0" applyFont="1" applyBorder="1" applyAlignment="1">
      <alignment vertical="center" wrapText="1"/>
    </xf>
    <xf numFmtId="4" fontId="45" fillId="0" borderId="58" xfId="0" applyNumberFormat="1" applyFont="1" applyBorder="1" applyAlignment="1">
      <alignment/>
    </xf>
    <xf numFmtId="4" fontId="8" fillId="0" borderId="33" xfId="0" applyNumberFormat="1" applyFont="1" applyBorder="1" applyAlignment="1">
      <alignment/>
    </xf>
    <xf numFmtId="4" fontId="8" fillId="0" borderId="38" xfId="0" applyNumberFormat="1" applyFont="1" applyBorder="1" applyAlignment="1">
      <alignment/>
    </xf>
    <xf numFmtId="4" fontId="8" fillId="0" borderId="34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0" fontId="8" fillId="0" borderId="42" xfId="0" applyFont="1" applyBorder="1" applyAlignment="1">
      <alignment wrapText="1"/>
    </xf>
    <xf numFmtId="4" fontId="45" fillId="0" borderId="41" xfId="0" applyNumberFormat="1" applyFont="1" applyBorder="1" applyAlignment="1">
      <alignment/>
    </xf>
    <xf numFmtId="4" fontId="45" fillId="0" borderId="22" xfId="0" applyNumberFormat="1" applyFont="1" applyBorder="1" applyAlignment="1">
      <alignment/>
    </xf>
    <xf numFmtId="4" fontId="8" fillId="0" borderId="44" xfId="0" applyNumberFormat="1" applyFont="1" applyBorder="1" applyAlignment="1">
      <alignment vertical="center"/>
    </xf>
    <xf numFmtId="4" fontId="45" fillId="0" borderId="59" xfId="0" applyNumberFormat="1" applyFont="1" applyBorder="1" applyAlignment="1">
      <alignment/>
    </xf>
    <xf numFmtId="4" fontId="45" fillId="0" borderId="60" xfId="0" applyNumberFormat="1" applyFont="1" applyBorder="1" applyAlignment="1">
      <alignment/>
    </xf>
    <xf numFmtId="0" fontId="8" fillId="0" borderId="61" xfId="0" applyFont="1" applyBorder="1" applyAlignment="1">
      <alignment vertical="center"/>
    </xf>
    <xf numFmtId="0" fontId="8" fillId="0" borderId="57" xfId="0" applyFont="1" applyBorder="1" applyAlignment="1">
      <alignment vertical="center"/>
    </xf>
    <xf numFmtId="4" fontId="8" fillId="0" borderId="43" xfId="0" applyNumberFormat="1" applyFont="1" applyBorder="1" applyAlignment="1">
      <alignment vertical="center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45" fillId="0" borderId="14" xfId="0" applyFont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4" fontId="8" fillId="0" borderId="52" xfId="0" applyNumberFormat="1" applyFont="1" applyBorder="1" applyAlignment="1">
      <alignment vertical="center"/>
    </xf>
    <xf numFmtId="0" fontId="8" fillId="0" borderId="65" xfId="0" applyFont="1" applyBorder="1" applyAlignment="1">
      <alignment vertical="center"/>
    </xf>
    <xf numFmtId="0" fontId="8" fillId="0" borderId="53" xfId="0" applyFont="1" applyBorder="1" applyAlignment="1">
      <alignment vertical="center"/>
    </xf>
    <xf numFmtId="4" fontId="8" fillId="0" borderId="66" xfId="0" applyNumberFormat="1" applyFont="1" applyBorder="1" applyAlignment="1">
      <alignment vertical="center"/>
    </xf>
    <xf numFmtId="4" fontId="8" fillId="0" borderId="65" xfId="0" applyNumberFormat="1" applyFont="1" applyBorder="1" applyAlignment="1">
      <alignment vertical="center"/>
    </xf>
    <xf numFmtId="4" fontId="8" fillId="0" borderId="53" xfId="0" applyNumberFormat="1" applyFont="1" applyBorder="1" applyAlignment="1">
      <alignment vertical="center"/>
    </xf>
    <xf numFmtId="4" fontId="8" fillId="0" borderId="67" xfId="0" applyNumberFormat="1" applyFont="1" applyBorder="1" applyAlignment="1">
      <alignment vertical="center"/>
    </xf>
    <xf numFmtId="4" fontId="8" fillId="0" borderId="43" xfId="0" applyNumberFormat="1" applyFon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6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3" xfId="0" applyBorder="1" applyAlignment="1">
      <alignment horizontal="center"/>
    </xf>
    <xf numFmtId="0" fontId="44" fillId="0" borderId="43" xfId="0" applyFont="1" applyBorder="1" applyAlignment="1">
      <alignment horizontal="center" vertical="center" wrapText="1"/>
    </xf>
    <xf numFmtId="0" fontId="44" fillId="0" borderId="44" xfId="0" applyFont="1" applyBorder="1" applyAlignment="1">
      <alignment horizontal="center" vertical="center" wrapText="1"/>
    </xf>
    <xf numFmtId="0" fontId="44" fillId="0" borderId="65" xfId="0" applyFont="1" applyBorder="1" applyAlignment="1">
      <alignment vertical="center"/>
    </xf>
    <xf numFmtId="0" fontId="44" fillId="0" borderId="53" xfId="0" applyFont="1" applyBorder="1" applyAlignment="1">
      <alignment vertical="center"/>
    </xf>
    <xf numFmtId="4" fontId="8" fillId="0" borderId="68" xfId="0" applyNumberFormat="1" applyFont="1" applyBorder="1" applyAlignment="1">
      <alignment vertical="center"/>
    </xf>
    <xf numFmtId="0" fontId="44" fillId="0" borderId="67" xfId="0" applyFont="1" applyBorder="1" applyAlignment="1">
      <alignment vertical="center"/>
    </xf>
    <xf numFmtId="0" fontId="0" fillId="0" borderId="6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4" fontId="0" fillId="0" borderId="42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48" xfId="0" applyBorder="1" applyAlignment="1">
      <alignment vertical="center"/>
    </xf>
    <xf numFmtId="4" fontId="0" fillId="0" borderId="33" xfId="0" applyNumberFormat="1" applyBorder="1" applyAlignment="1">
      <alignment vertical="center"/>
    </xf>
    <xf numFmtId="4" fontId="0" fillId="0" borderId="38" xfId="0" applyNumberFormat="1" applyBorder="1" applyAlignment="1">
      <alignment vertical="center"/>
    </xf>
    <xf numFmtId="0" fontId="0" fillId="0" borderId="34" xfId="0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0" fillId="0" borderId="49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4" fontId="0" fillId="0" borderId="48" xfId="0" applyNumberFormat="1" applyBorder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45" xfId="0" applyBorder="1" applyAlignment="1">
      <alignment/>
    </xf>
    <xf numFmtId="0" fontId="0" fillId="0" borderId="47" xfId="0" applyBorder="1" applyAlignment="1">
      <alignment/>
    </xf>
    <xf numFmtId="4" fontId="0" fillId="0" borderId="42" xfId="0" applyNumberFormat="1" applyBorder="1" applyAlignment="1">
      <alignment/>
    </xf>
    <xf numFmtId="0" fontId="0" fillId="0" borderId="35" xfId="0" applyBorder="1" applyAlignment="1">
      <alignment/>
    </xf>
    <xf numFmtId="0" fontId="8" fillId="0" borderId="45" xfId="0" applyFont="1" applyBorder="1" applyAlignment="1">
      <alignment vertical="center"/>
    </xf>
    <xf numFmtId="0" fontId="8" fillId="0" borderId="47" xfId="0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44" fillId="0" borderId="43" xfId="0" applyFont="1" applyBorder="1" applyAlignment="1">
      <alignment vertical="center"/>
    </xf>
    <xf numFmtId="0" fontId="44" fillId="33" borderId="45" xfId="0" applyFont="1" applyFill="1" applyBorder="1" applyAlignment="1">
      <alignment vertical="center"/>
    </xf>
    <xf numFmtId="0" fontId="0" fillId="0" borderId="47" xfId="0" applyBorder="1" applyAlignment="1">
      <alignment vertical="center"/>
    </xf>
    <xf numFmtId="0" fontId="45" fillId="0" borderId="45" xfId="0" applyFont="1" applyBorder="1" applyAlignment="1">
      <alignment vertical="center"/>
    </xf>
    <xf numFmtId="2" fontId="45" fillId="0" borderId="42" xfId="0" applyNumberFormat="1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20" xfId="0" applyBorder="1" applyAlignment="1">
      <alignment vertical="center"/>
    </xf>
    <xf numFmtId="0" fontId="8" fillId="0" borderId="43" xfId="0" applyFont="1" applyBorder="1" applyAlignment="1">
      <alignment vertical="center"/>
    </xf>
    <xf numFmtId="0" fontId="44" fillId="0" borderId="44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44" fillId="0" borderId="68" xfId="0" applyFont="1" applyBorder="1" applyAlignment="1">
      <alignment vertical="center"/>
    </xf>
    <xf numFmtId="0" fontId="8" fillId="0" borderId="45" xfId="0" applyFont="1" applyBorder="1" applyAlignment="1">
      <alignment vertical="center" wrapText="1"/>
    </xf>
    <xf numFmtId="0" fontId="44" fillId="0" borderId="46" xfId="0" applyFont="1" applyBorder="1" applyAlignment="1">
      <alignment vertical="center" wrapText="1"/>
    </xf>
    <xf numFmtId="0" fontId="44" fillId="0" borderId="47" xfId="0" applyFont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4" fillId="0" borderId="62" xfId="0" applyFont="1" applyBorder="1" applyAlignment="1">
      <alignment vertical="center"/>
    </xf>
    <xf numFmtId="0" fontId="44" fillId="0" borderId="69" xfId="0" applyFon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" fontId="0" fillId="0" borderId="36" xfId="0" applyNumberFormat="1" applyBorder="1" applyAlignment="1">
      <alignment vertical="center"/>
    </xf>
    <xf numFmtId="0" fontId="8" fillId="0" borderId="57" xfId="0" applyFont="1" applyBorder="1" applyAlignment="1">
      <alignment/>
    </xf>
    <xf numFmtId="0" fontId="8" fillId="0" borderId="55" xfId="0" applyFont="1" applyBorder="1" applyAlignment="1">
      <alignment/>
    </xf>
    <xf numFmtId="0" fontId="8" fillId="0" borderId="70" xfId="0" applyFont="1" applyBorder="1" applyAlignment="1">
      <alignment/>
    </xf>
    <xf numFmtId="0" fontId="8" fillId="0" borderId="68" xfId="0" applyFont="1" applyBorder="1" applyAlignment="1">
      <alignment vertical="center"/>
    </xf>
    <xf numFmtId="4" fontId="0" fillId="0" borderId="26" xfId="0" applyNumberFormat="1" applyBorder="1" applyAlignment="1">
      <alignment vertical="center"/>
    </xf>
    <xf numFmtId="4" fontId="0" fillId="0" borderId="17" xfId="0" applyNumberFormat="1" applyBorder="1" applyAlignment="1">
      <alignment vertical="center"/>
    </xf>
    <xf numFmtId="4" fontId="0" fillId="0" borderId="23" xfId="0" applyNumberForma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49" xfId="0" applyBorder="1" applyAlignment="1">
      <alignment vertical="center"/>
    </xf>
    <xf numFmtId="0" fontId="44" fillId="0" borderId="46" xfId="0" applyFont="1" applyBorder="1" applyAlignment="1">
      <alignment vertical="center"/>
    </xf>
    <xf numFmtId="0" fontId="44" fillId="0" borderId="42" xfId="0" applyFont="1" applyBorder="1" applyAlignment="1">
      <alignment wrapText="1"/>
    </xf>
    <xf numFmtId="0" fontId="44" fillId="0" borderId="35" xfId="0" applyFont="1" applyBorder="1" applyAlignment="1">
      <alignment wrapText="1"/>
    </xf>
    <xf numFmtId="0" fontId="10" fillId="0" borderId="45" xfId="0" applyFont="1" applyBorder="1" applyAlignment="1">
      <alignment vertical="center"/>
    </xf>
    <xf numFmtId="0" fontId="10" fillId="0" borderId="47" xfId="0" applyFont="1" applyBorder="1" applyAlignment="1">
      <alignment vertical="center"/>
    </xf>
    <xf numFmtId="4" fontId="0" fillId="0" borderId="34" xfId="0" applyNumberFormat="1" applyBorder="1" applyAlignment="1">
      <alignment vertical="center"/>
    </xf>
    <xf numFmtId="0" fontId="0" fillId="0" borderId="37" xfId="0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8"/>
  <sheetViews>
    <sheetView tabSelected="1" zoomScalePageLayoutView="0" workbookViewId="0" topLeftCell="A1">
      <selection activeCell="A2" sqref="A2"/>
    </sheetView>
  </sheetViews>
  <sheetFormatPr defaultColWidth="8.796875" defaultRowHeight="14.25"/>
  <cols>
    <col min="1" max="1" width="2.3984375" style="0" customWidth="1"/>
    <col min="2" max="2" width="7.09765625" style="0" customWidth="1"/>
    <col min="3" max="3" width="17.8984375" style="0" customWidth="1"/>
    <col min="4" max="4" width="11.09765625" style="0" customWidth="1"/>
    <col min="5" max="5" width="6.09765625" style="0" hidden="1" customWidth="1"/>
    <col min="6" max="7" width="7" style="0" hidden="1" customWidth="1"/>
    <col min="8" max="8" width="5.8984375" style="0" hidden="1" customWidth="1"/>
    <col min="9" max="9" width="6.19921875" style="0" hidden="1" customWidth="1"/>
    <col min="10" max="10" width="6.3984375" style="0" hidden="1" customWidth="1"/>
    <col min="11" max="11" width="6.09765625" style="0" hidden="1" customWidth="1"/>
    <col min="12" max="14" width="6" style="0" hidden="1" customWidth="1"/>
    <col min="15" max="15" width="7" style="0" hidden="1" customWidth="1"/>
    <col min="16" max="16" width="6.69921875" style="0" hidden="1" customWidth="1"/>
    <col min="17" max="17" width="5.8984375" style="0" hidden="1" customWidth="1"/>
    <col min="18" max="18" width="6.8984375" style="0" hidden="1" customWidth="1"/>
    <col min="19" max="19" width="6.69921875" style="0" hidden="1" customWidth="1"/>
    <col min="20" max="20" width="7.19921875" style="0" hidden="1" customWidth="1"/>
    <col min="21" max="21" width="6.09765625" style="0" hidden="1" customWidth="1"/>
    <col min="22" max="23" width="6.59765625" style="0" hidden="1" customWidth="1"/>
    <col min="24" max="24" width="5.19921875" style="0" hidden="1" customWidth="1"/>
    <col min="25" max="25" width="6.69921875" style="0" hidden="1" customWidth="1"/>
    <col min="26" max="26" width="7.59765625" style="0" hidden="1" customWidth="1"/>
    <col min="27" max="27" width="9.59765625" style="0" customWidth="1"/>
    <col min="28" max="28" width="10.19921875" style="0" hidden="1" customWidth="1"/>
    <col min="29" max="29" width="9.5" style="0" hidden="1" customWidth="1"/>
    <col min="30" max="30" width="10.19921875" style="0" customWidth="1"/>
    <col min="31" max="31" width="6.3984375" style="0" hidden="1" customWidth="1"/>
    <col min="32" max="32" width="6.19921875" style="0" hidden="1" customWidth="1"/>
    <col min="33" max="33" width="9.69921875" style="0" customWidth="1"/>
    <col min="34" max="34" width="10.09765625" style="0" customWidth="1"/>
    <col min="35" max="35" width="7.3984375" style="0" hidden="1" customWidth="1"/>
    <col min="36" max="36" width="7.5" style="0" hidden="1" customWidth="1"/>
    <col min="37" max="37" width="9.59765625" style="0" customWidth="1"/>
  </cols>
  <sheetData>
    <row r="1" spans="1:37" ht="27.75" customHeight="1">
      <c r="A1" s="166" t="s">
        <v>98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</row>
    <row r="2" ht="39.75" customHeight="1"/>
    <row r="3" ht="16.5" thickBot="1">
      <c r="A3" s="5" t="s">
        <v>91</v>
      </c>
    </row>
    <row r="4" spans="1:37" ht="15" thickBot="1">
      <c r="A4" s="123"/>
      <c r="B4" s="6"/>
      <c r="C4" s="124"/>
      <c r="D4" s="153" t="s">
        <v>95</v>
      </c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5"/>
      <c r="AD4" s="144" t="s">
        <v>96</v>
      </c>
      <c r="AE4" s="145"/>
      <c r="AF4" s="145"/>
      <c r="AG4" s="146"/>
      <c r="AH4" s="144" t="s">
        <v>97</v>
      </c>
      <c r="AI4" s="145"/>
      <c r="AJ4" s="145"/>
      <c r="AK4" s="146"/>
    </row>
    <row r="5" spans="1:37" ht="18.75" customHeight="1">
      <c r="A5" s="191" t="s">
        <v>19</v>
      </c>
      <c r="B5" s="191" t="s">
        <v>0</v>
      </c>
      <c r="C5" s="206" t="s">
        <v>42</v>
      </c>
      <c r="D5" s="125">
        <v>92605</v>
      </c>
      <c r="E5" s="126">
        <v>60016</v>
      </c>
      <c r="F5" s="127">
        <v>92605</v>
      </c>
      <c r="G5" s="127">
        <v>60016</v>
      </c>
      <c r="H5" s="127">
        <v>60016</v>
      </c>
      <c r="I5" s="127">
        <v>60095</v>
      </c>
      <c r="J5" s="127">
        <v>60095</v>
      </c>
      <c r="K5" s="127">
        <v>75412</v>
      </c>
      <c r="L5" s="127">
        <v>75412</v>
      </c>
      <c r="M5" s="127">
        <v>90004</v>
      </c>
      <c r="N5" s="127">
        <v>90004</v>
      </c>
      <c r="O5" s="127">
        <v>90015</v>
      </c>
      <c r="P5" s="127">
        <v>90095</v>
      </c>
      <c r="Q5" s="127">
        <v>90095</v>
      </c>
      <c r="R5" s="127">
        <v>90095</v>
      </c>
      <c r="S5" s="127">
        <v>92109</v>
      </c>
      <c r="T5" s="127">
        <v>92605</v>
      </c>
      <c r="U5" s="127">
        <v>92109</v>
      </c>
      <c r="V5" s="127">
        <v>92109</v>
      </c>
      <c r="W5" s="128">
        <v>92605</v>
      </c>
      <c r="X5" s="128">
        <v>92605</v>
      </c>
      <c r="Y5" s="127">
        <v>92605</v>
      </c>
      <c r="Z5" s="129" t="s">
        <v>34</v>
      </c>
      <c r="AA5" s="147" t="s">
        <v>60</v>
      </c>
      <c r="AB5" s="189" t="s">
        <v>36</v>
      </c>
      <c r="AC5" s="193" t="s">
        <v>37</v>
      </c>
      <c r="AD5" s="125">
        <v>92605</v>
      </c>
      <c r="AE5" s="127">
        <v>60016</v>
      </c>
      <c r="AF5" s="127">
        <v>92109</v>
      </c>
      <c r="AG5" s="147" t="s">
        <v>60</v>
      </c>
      <c r="AH5" s="125">
        <v>92605</v>
      </c>
      <c r="AI5" s="127">
        <v>60016</v>
      </c>
      <c r="AJ5" s="127">
        <v>92109</v>
      </c>
      <c r="AK5" s="147" t="s">
        <v>60</v>
      </c>
    </row>
    <row r="6" spans="1:37" ht="15.75" customHeight="1" thickBot="1">
      <c r="A6" s="192"/>
      <c r="B6" s="192"/>
      <c r="C6" s="207"/>
      <c r="D6" s="130">
        <v>4210</v>
      </c>
      <c r="E6" s="131">
        <v>4270</v>
      </c>
      <c r="F6" s="132">
        <v>4300</v>
      </c>
      <c r="G6" s="132">
        <v>6050</v>
      </c>
      <c r="H6" s="132">
        <v>6060</v>
      </c>
      <c r="I6" s="132">
        <v>4210</v>
      </c>
      <c r="J6" s="132">
        <v>6050</v>
      </c>
      <c r="K6" s="132">
        <v>4210</v>
      </c>
      <c r="L6" s="132">
        <v>4250</v>
      </c>
      <c r="M6" s="132">
        <v>4210</v>
      </c>
      <c r="N6" s="132">
        <v>4300</v>
      </c>
      <c r="O6" s="132">
        <v>6050</v>
      </c>
      <c r="P6" s="132">
        <v>4210</v>
      </c>
      <c r="Q6" s="132">
        <v>4270</v>
      </c>
      <c r="R6" s="132">
        <v>6060</v>
      </c>
      <c r="S6" s="132">
        <v>4210</v>
      </c>
      <c r="T6" s="132">
        <v>4270</v>
      </c>
      <c r="U6" s="132">
        <v>4300</v>
      </c>
      <c r="V6" s="132">
        <v>6060</v>
      </c>
      <c r="W6" s="133">
        <v>4210</v>
      </c>
      <c r="X6" s="133">
        <v>4270</v>
      </c>
      <c r="Y6" s="132">
        <v>4300</v>
      </c>
      <c r="Z6" s="134" t="s">
        <v>35</v>
      </c>
      <c r="AA6" s="148"/>
      <c r="AB6" s="190"/>
      <c r="AC6" s="194"/>
      <c r="AD6" s="130">
        <v>4210</v>
      </c>
      <c r="AE6" s="132">
        <v>4300</v>
      </c>
      <c r="AF6" s="132">
        <v>4270</v>
      </c>
      <c r="AG6" s="148"/>
      <c r="AH6" s="130">
        <v>4210</v>
      </c>
      <c r="AI6" s="132">
        <v>4300</v>
      </c>
      <c r="AJ6" s="132">
        <v>4270</v>
      </c>
      <c r="AK6" s="148"/>
    </row>
    <row r="7" spans="1:37" ht="33.75" customHeight="1">
      <c r="A7" s="175" t="s">
        <v>20</v>
      </c>
      <c r="B7" s="176" t="s">
        <v>1</v>
      </c>
      <c r="C7" s="105" t="s">
        <v>61</v>
      </c>
      <c r="D7" s="102">
        <v>14488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>
        <v>14488</v>
      </c>
      <c r="X7" s="67"/>
      <c r="Y7" s="67"/>
      <c r="Z7" s="91">
        <f>SUM(D7:Y7)</f>
        <v>28976</v>
      </c>
      <c r="AA7" s="135">
        <f>D7+D8</f>
        <v>16273</v>
      </c>
      <c r="AB7" s="178">
        <v>16273.1</v>
      </c>
      <c r="AC7" s="179">
        <f>AB7-AA7</f>
        <v>0.1000000000003638</v>
      </c>
      <c r="AD7" s="102">
        <v>-122</v>
      </c>
      <c r="AE7" s="67"/>
      <c r="AF7" s="67"/>
      <c r="AG7" s="135">
        <f>AD7+AD8</f>
        <v>0</v>
      </c>
      <c r="AH7" s="102">
        <f>D7+AD7</f>
        <v>14366</v>
      </c>
      <c r="AI7" s="67"/>
      <c r="AJ7" s="67"/>
      <c r="AK7" s="135">
        <f>AH7+AH8</f>
        <v>16273</v>
      </c>
    </row>
    <row r="8" spans="1:37" ht="26.25" customHeight="1" thickBot="1">
      <c r="A8" s="143"/>
      <c r="B8" s="177"/>
      <c r="C8" s="106" t="s">
        <v>62</v>
      </c>
      <c r="D8" s="103">
        <v>1785</v>
      </c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>
        <v>1785</v>
      </c>
      <c r="X8" s="68"/>
      <c r="Y8" s="68"/>
      <c r="Z8" s="92">
        <f>SUM(D8:Y8)</f>
        <v>3570</v>
      </c>
      <c r="AA8" s="137"/>
      <c r="AB8" s="177"/>
      <c r="AC8" s="157"/>
      <c r="AD8" s="103">
        <v>122</v>
      </c>
      <c r="AE8" s="68"/>
      <c r="AF8" s="68"/>
      <c r="AG8" s="137"/>
      <c r="AH8" s="103">
        <f>D8+AD8</f>
        <v>1907</v>
      </c>
      <c r="AI8" s="68"/>
      <c r="AJ8" s="68"/>
      <c r="AK8" s="137"/>
    </row>
    <row r="9" spans="1:37" ht="34.5" customHeight="1" hidden="1">
      <c r="A9" s="199" t="s">
        <v>21</v>
      </c>
      <c r="B9" s="174" t="s">
        <v>2</v>
      </c>
      <c r="C9" s="41" t="s">
        <v>63</v>
      </c>
      <c r="D9" s="20"/>
      <c r="E9" s="20"/>
      <c r="F9" s="21"/>
      <c r="G9" s="21">
        <v>7000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2"/>
      <c r="X9" s="22"/>
      <c r="Y9" s="21"/>
      <c r="Z9" s="93">
        <f aca="true" t="shared" si="0" ref="Z9:Z58">SUM(D9:Y9)</f>
        <v>7000</v>
      </c>
      <c r="AA9" s="138">
        <f>Z9+Z10</f>
        <v>8645.08</v>
      </c>
      <c r="AB9" s="180">
        <v>8645.08</v>
      </c>
      <c r="AC9" s="156">
        <f>AB9-AA9</f>
        <v>0</v>
      </c>
      <c r="AD9" s="20"/>
      <c r="AE9" s="21"/>
      <c r="AF9" s="21"/>
      <c r="AG9" s="138">
        <f>AE9+AE10</f>
        <v>0</v>
      </c>
      <c r="AH9" s="20"/>
      <c r="AI9" s="21"/>
      <c r="AJ9" s="21"/>
      <c r="AK9" s="138">
        <f>AI9+AI10</f>
        <v>0</v>
      </c>
    </row>
    <row r="10" spans="1:37" ht="23.25" customHeight="1" hidden="1" thickBot="1">
      <c r="A10" s="199"/>
      <c r="B10" s="174"/>
      <c r="C10" s="69" t="s">
        <v>64</v>
      </c>
      <c r="D10" s="29"/>
      <c r="E10" s="29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>
        <v>1645.08</v>
      </c>
      <c r="T10" s="30"/>
      <c r="U10" s="30"/>
      <c r="V10" s="30"/>
      <c r="W10" s="31"/>
      <c r="X10" s="31"/>
      <c r="Y10" s="30"/>
      <c r="Z10" s="94">
        <f t="shared" si="0"/>
        <v>1645.08</v>
      </c>
      <c r="AA10" s="137"/>
      <c r="AB10" s="181"/>
      <c r="AC10" s="157"/>
      <c r="AD10" s="29"/>
      <c r="AE10" s="30"/>
      <c r="AF10" s="30"/>
      <c r="AG10" s="137"/>
      <c r="AH10" s="29"/>
      <c r="AI10" s="30"/>
      <c r="AJ10" s="30"/>
      <c r="AK10" s="137"/>
    </row>
    <row r="11" spans="1:37" ht="24" customHeight="1" hidden="1">
      <c r="A11" s="182" t="s">
        <v>22</v>
      </c>
      <c r="B11" s="172" t="s">
        <v>3</v>
      </c>
      <c r="C11" s="38" t="s">
        <v>87</v>
      </c>
      <c r="D11" s="16"/>
      <c r="E11" s="16"/>
      <c r="F11" s="11"/>
      <c r="G11" s="11">
        <v>9492.64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2"/>
      <c r="X11" s="12"/>
      <c r="Y11" s="11"/>
      <c r="Z11" s="91">
        <f t="shared" si="0"/>
        <v>9492.64</v>
      </c>
      <c r="AA11" s="135">
        <f>Z11+Z12</f>
        <v>9492.64</v>
      </c>
      <c r="AB11" s="180">
        <v>9492.64</v>
      </c>
      <c r="AC11" s="156">
        <f>AB11-AA11</f>
        <v>0</v>
      </c>
      <c r="AD11" s="16"/>
      <c r="AE11" s="11"/>
      <c r="AF11" s="11"/>
      <c r="AG11" s="135">
        <f>AE11+AE12</f>
        <v>0</v>
      </c>
      <c r="AH11" s="16"/>
      <c r="AI11" s="11"/>
      <c r="AJ11" s="11"/>
      <c r="AK11" s="135">
        <f>AI11+AI12</f>
        <v>0</v>
      </c>
    </row>
    <row r="12" spans="1:37" ht="41.25" customHeight="1" hidden="1" thickBot="1">
      <c r="A12" s="184"/>
      <c r="B12" s="173"/>
      <c r="C12" s="40" t="s">
        <v>43</v>
      </c>
      <c r="D12" s="17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9"/>
      <c r="X12" s="19"/>
      <c r="Y12" s="14"/>
      <c r="Z12" s="92">
        <f t="shared" si="0"/>
        <v>0</v>
      </c>
      <c r="AA12" s="137"/>
      <c r="AB12" s="181"/>
      <c r="AC12" s="157"/>
      <c r="AD12" s="17"/>
      <c r="AE12" s="18"/>
      <c r="AF12" s="18"/>
      <c r="AG12" s="137"/>
      <c r="AH12" s="17"/>
      <c r="AI12" s="18"/>
      <c r="AJ12" s="18"/>
      <c r="AK12" s="137"/>
    </row>
    <row r="13" spans="1:37" ht="28.5" customHeight="1" hidden="1" thickBot="1">
      <c r="A13" s="59" t="s">
        <v>23</v>
      </c>
      <c r="B13" s="61" t="s">
        <v>4</v>
      </c>
      <c r="C13" s="114" t="s">
        <v>44</v>
      </c>
      <c r="D13" s="51"/>
      <c r="E13" s="51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3"/>
      <c r="X13" s="53"/>
      <c r="Y13" s="52"/>
      <c r="Z13" s="115">
        <f t="shared" si="0"/>
        <v>0</v>
      </c>
      <c r="AA13" s="99"/>
      <c r="AB13" s="162">
        <v>12786.01</v>
      </c>
      <c r="AC13" s="159">
        <f>AB13-AA14</f>
        <v>0</v>
      </c>
      <c r="AD13" s="51"/>
      <c r="AE13" s="52"/>
      <c r="AF13" s="52"/>
      <c r="AG13" s="122"/>
      <c r="AH13" s="51"/>
      <c r="AI13" s="52"/>
      <c r="AJ13" s="52"/>
      <c r="AK13" s="122"/>
    </row>
    <row r="14" spans="1:37" ht="27.75" customHeight="1" hidden="1">
      <c r="A14" s="182" t="s">
        <v>23</v>
      </c>
      <c r="B14" s="172" t="s">
        <v>4</v>
      </c>
      <c r="C14" s="38" t="s">
        <v>65</v>
      </c>
      <c r="D14" s="10"/>
      <c r="E14" s="10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>
        <f>2000+1500+666.01</f>
        <v>4166.01</v>
      </c>
      <c r="T14" s="11">
        <f>1500+4800+650</f>
        <v>6950</v>
      </c>
      <c r="U14" s="11"/>
      <c r="V14" s="11"/>
      <c r="W14" s="12"/>
      <c r="X14" s="12"/>
      <c r="Y14" s="11"/>
      <c r="Z14" s="91">
        <f t="shared" si="0"/>
        <v>11116.01</v>
      </c>
      <c r="AA14" s="142">
        <f>Z14+Z15</f>
        <v>12786.01</v>
      </c>
      <c r="AB14" s="200"/>
      <c r="AC14" s="160"/>
      <c r="AD14" s="10"/>
      <c r="AE14" s="11"/>
      <c r="AF14" s="11">
        <f>1500+4800+650</f>
        <v>6950</v>
      </c>
      <c r="AG14" s="142">
        <f>AE14+AE15</f>
        <v>0</v>
      </c>
      <c r="AH14" s="10"/>
      <c r="AI14" s="11"/>
      <c r="AJ14" s="11">
        <f>1500+4800+650</f>
        <v>6950</v>
      </c>
      <c r="AK14" s="142">
        <f>AI14+AI15</f>
        <v>0</v>
      </c>
    </row>
    <row r="15" spans="1:37" ht="40.5" customHeight="1" hidden="1" thickBot="1">
      <c r="A15" s="184"/>
      <c r="B15" s="173"/>
      <c r="C15" s="39" t="s">
        <v>66</v>
      </c>
      <c r="D15" s="13"/>
      <c r="E15" s="13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>
        <v>800</v>
      </c>
      <c r="T15" s="14"/>
      <c r="U15" s="14">
        <v>870</v>
      </c>
      <c r="V15" s="14"/>
      <c r="W15" s="15"/>
      <c r="X15" s="15"/>
      <c r="Y15" s="14"/>
      <c r="Z15" s="92">
        <f t="shared" si="0"/>
        <v>1670</v>
      </c>
      <c r="AA15" s="143"/>
      <c r="AB15" s="200"/>
      <c r="AC15" s="160"/>
      <c r="AD15" s="13"/>
      <c r="AE15" s="14"/>
      <c r="AF15" s="14"/>
      <c r="AG15" s="143"/>
      <c r="AH15" s="13"/>
      <c r="AI15" s="14"/>
      <c r="AJ15" s="14"/>
      <c r="AK15" s="143"/>
    </row>
    <row r="16" spans="1:37" ht="33.75" customHeight="1" hidden="1" thickBot="1">
      <c r="A16" s="60"/>
      <c r="B16" s="63"/>
      <c r="C16" s="40" t="s">
        <v>46</v>
      </c>
      <c r="D16" s="70"/>
      <c r="E16" s="70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9"/>
      <c r="X16" s="19"/>
      <c r="Y16" s="18"/>
      <c r="Z16" s="116">
        <f t="shared" si="0"/>
        <v>0</v>
      </c>
      <c r="AA16" s="117"/>
      <c r="AB16" s="164"/>
      <c r="AC16" s="161"/>
      <c r="AD16" s="70"/>
      <c r="AE16" s="18"/>
      <c r="AF16" s="18"/>
      <c r="AG16" s="117"/>
      <c r="AH16" s="70"/>
      <c r="AI16" s="18"/>
      <c r="AJ16" s="18"/>
      <c r="AK16" s="117"/>
    </row>
    <row r="17" spans="1:37" ht="46.5" customHeight="1" hidden="1" thickBot="1">
      <c r="A17" s="62" t="s">
        <v>24</v>
      </c>
      <c r="B17" s="87" t="s">
        <v>5</v>
      </c>
      <c r="C17" s="72" t="s">
        <v>47</v>
      </c>
      <c r="D17" s="73"/>
      <c r="E17" s="73"/>
      <c r="F17" s="74"/>
      <c r="G17" s="74">
        <v>0</v>
      </c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5"/>
      <c r="X17" s="75"/>
      <c r="Y17" s="74"/>
      <c r="Z17" s="96">
        <f t="shared" si="0"/>
        <v>0</v>
      </c>
      <c r="AA17" s="99">
        <f>Z17</f>
        <v>0</v>
      </c>
      <c r="AB17" s="57">
        <v>6344.57</v>
      </c>
      <c r="AC17" s="58">
        <f>AB17-AA17</f>
        <v>6344.57</v>
      </c>
      <c r="AD17" s="73"/>
      <c r="AE17" s="74"/>
      <c r="AF17" s="74"/>
      <c r="AG17" s="122">
        <f>AE17</f>
        <v>0</v>
      </c>
      <c r="AH17" s="73"/>
      <c r="AI17" s="74"/>
      <c r="AJ17" s="74"/>
      <c r="AK17" s="122">
        <f>AI17</f>
        <v>0</v>
      </c>
    </row>
    <row r="18" spans="1:37" ht="66.75" customHeight="1" hidden="1" thickBot="1">
      <c r="A18" s="120" t="s">
        <v>24</v>
      </c>
      <c r="B18" s="107" t="s">
        <v>6</v>
      </c>
      <c r="C18" s="42" t="s">
        <v>67</v>
      </c>
      <c r="D18" s="26"/>
      <c r="E18" s="26"/>
      <c r="F18" s="27"/>
      <c r="G18" s="27"/>
      <c r="H18" s="27"/>
      <c r="I18" s="27"/>
      <c r="J18" s="27"/>
      <c r="K18" s="27"/>
      <c r="L18" s="27"/>
      <c r="M18" s="27"/>
      <c r="N18" s="27"/>
      <c r="O18" s="27">
        <v>11357.27</v>
      </c>
      <c r="P18" s="27"/>
      <c r="Q18" s="27"/>
      <c r="R18" s="27"/>
      <c r="S18" s="27"/>
      <c r="T18" s="27"/>
      <c r="U18" s="27"/>
      <c r="V18" s="27"/>
      <c r="W18" s="28"/>
      <c r="X18" s="28"/>
      <c r="Y18" s="27"/>
      <c r="Z18" s="97">
        <f t="shared" si="0"/>
        <v>11357.27</v>
      </c>
      <c r="AA18" s="100">
        <f>Z18</f>
        <v>11357.27</v>
      </c>
      <c r="AB18" s="9">
        <v>11357.27</v>
      </c>
      <c r="AC18" s="8">
        <f>AB18-AA18</f>
        <v>0</v>
      </c>
      <c r="AD18" s="26"/>
      <c r="AE18" s="27"/>
      <c r="AF18" s="27"/>
      <c r="AG18" s="100">
        <f>AE18</f>
        <v>0</v>
      </c>
      <c r="AH18" s="26"/>
      <c r="AI18" s="27"/>
      <c r="AJ18" s="27"/>
      <c r="AK18" s="100">
        <f>AI18</f>
        <v>0</v>
      </c>
    </row>
    <row r="19" spans="1:37" ht="24" customHeight="1" hidden="1">
      <c r="A19" s="182" t="s">
        <v>25</v>
      </c>
      <c r="B19" s="186" t="s">
        <v>7</v>
      </c>
      <c r="C19" s="43" t="s">
        <v>68</v>
      </c>
      <c r="D19" s="10"/>
      <c r="E19" s="10"/>
      <c r="F19" s="11"/>
      <c r="G19" s="11"/>
      <c r="H19" s="11"/>
      <c r="I19" s="11"/>
      <c r="J19" s="11"/>
      <c r="K19" s="11"/>
      <c r="L19" s="11"/>
      <c r="M19" s="11"/>
      <c r="N19" s="11"/>
      <c r="O19" s="11">
        <v>11938.45</v>
      </c>
      <c r="P19" s="11"/>
      <c r="Q19" s="11"/>
      <c r="R19" s="11"/>
      <c r="S19" s="11"/>
      <c r="T19" s="11"/>
      <c r="U19" s="11"/>
      <c r="V19" s="11"/>
      <c r="W19" s="12"/>
      <c r="X19" s="12"/>
      <c r="Y19" s="11"/>
      <c r="Z19" s="91">
        <f t="shared" si="0"/>
        <v>11938.45</v>
      </c>
      <c r="AA19" s="135">
        <f>Z19+Z20+Z21+Z22</f>
        <v>11938.45</v>
      </c>
      <c r="AB19" s="180">
        <v>11938.45</v>
      </c>
      <c r="AC19" s="156">
        <f>AB19-AA19</f>
        <v>0</v>
      </c>
      <c r="AD19" s="10"/>
      <c r="AE19" s="11"/>
      <c r="AF19" s="11"/>
      <c r="AG19" s="135">
        <f>AE19+AE20+AE21+AE22</f>
        <v>0</v>
      </c>
      <c r="AH19" s="10"/>
      <c r="AI19" s="11"/>
      <c r="AJ19" s="11"/>
      <c r="AK19" s="135">
        <f>AI19+AI20+AI21+AI22</f>
        <v>0</v>
      </c>
    </row>
    <row r="20" spans="1:37" ht="35.25" customHeight="1" hidden="1">
      <c r="A20" s="185"/>
      <c r="B20" s="187"/>
      <c r="C20" s="44" t="s">
        <v>48</v>
      </c>
      <c r="D20" s="29"/>
      <c r="E20" s="29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1"/>
      <c r="X20" s="31"/>
      <c r="Y20" s="23"/>
      <c r="Z20" s="95">
        <f t="shared" si="0"/>
        <v>0</v>
      </c>
      <c r="AA20" s="139"/>
      <c r="AB20" s="204"/>
      <c r="AC20" s="158"/>
      <c r="AD20" s="29"/>
      <c r="AE20" s="30"/>
      <c r="AF20" s="30"/>
      <c r="AG20" s="139"/>
      <c r="AH20" s="29"/>
      <c r="AI20" s="30"/>
      <c r="AJ20" s="30"/>
      <c r="AK20" s="139"/>
    </row>
    <row r="21" spans="1:37" ht="25.5" customHeight="1" hidden="1">
      <c r="A21" s="185"/>
      <c r="B21" s="187"/>
      <c r="C21" s="44" t="s">
        <v>49</v>
      </c>
      <c r="D21" s="29"/>
      <c r="E21" s="29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1"/>
      <c r="X21" s="31"/>
      <c r="Y21" s="23"/>
      <c r="Z21" s="95">
        <f t="shared" si="0"/>
        <v>0</v>
      </c>
      <c r="AA21" s="149"/>
      <c r="AB21" s="204"/>
      <c r="AC21" s="158"/>
      <c r="AD21" s="29"/>
      <c r="AE21" s="30"/>
      <c r="AF21" s="30"/>
      <c r="AG21" s="149"/>
      <c r="AH21" s="29"/>
      <c r="AI21" s="30"/>
      <c r="AJ21" s="30"/>
      <c r="AK21" s="149"/>
    </row>
    <row r="22" spans="1:37" ht="49.5" customHeight="1" hidden="1" thickBot="1">
      <c r="A22" s="183"/>
      <c r="B22" s="188"/>
      <c r="C22" s="45" t="s">
        <v>50</v>
      </c>
      <c r="D22" s="13"/>
      <c r="E22" s="1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5"/>
      <c r="X22" s="15"/>
      <c r="Y22" s="14"/>
      <c r="Z22" s="92">
        <f t="shared" si="0"/>
        <v>0</v>
      </c>
      <c r="AA22" s="150"/>
      <c r="AB22" s="181"/>
      <c r="AC22" s="157"/>
      <c r="AD22" s="13"/>
      <c r="AE22" s="14"/>
      <c r="AF22" s="14"/>
      <c r="AG22" s="150"/>
      <c r="AH22" s="13"/>
      <c r="AI22" s="14"/>
      <c r="AJ22" s="14"/>
      <c r="AK22" s="150"/>
    </row>
    <row r="23" spans="1:37" ht="37.5" customHeight="1" hidden="1">
      <c r="A23" s="182" t="s">
        <v>26</v>
      </c>
      <c r="B23" s="208" t="s">
        <v>8</v>
      </c>
      <c r="C23" s="43" t="s">
        <v>69</v>
      </c>
      <c r="D23" s="10"/>
      <c r="E23" s="11"/>
      <c r="F23" s="11"/>
      <c r="G23" s="11">
        <v>24215.92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2"/>
      <c r="X23" s="12"/>
      <c r="Y23" s="11"/>
      <c r="Z23" s="91">
        <f t="shared" si="0"/>
        <v>24215.92</v>
      </c>
      <c r="AA23" s="135">
        <f>Z23+Z24</f>
        <v>24215.92</v>
      </c>
      <c r="AB23" s="180">
        <v>24215.92</v>
      </c>
      <c r="AC23" s="156">
        <f>AB23-AA23</f>
        <v>0</v>
      </c>
      <c r="AD23" s="10"/>
      <c r="AE23" s="11"/>
      <c r="AF23" s="11"/>
      <c r="AG23" s="135">
        <f>AE23+AE24</f>
        <v>0</v>
      </c>
      <c r="AH23" s="10"/>
      <c r="AI23" s="11"/>
      <c r="AJ23" s="11"/>
      <c r="AK23" s="135">
        <f>AI23+AI24</f>
        <v>0</v>
      </c>
    </row>
    <row r="24" spans="1:37" ht="45" customHeight="1" hidden="1" thickBot="1">
      <c r="A24" s="183"/>
      <c r="B24" s="209"/>
      <c r="C24" s="45" t="s">
        <v>51</v>
      </c>
      <c r="D24" s="13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5"/>
      <c r="X24" s="15"/>
      <c r="Y24" s="14"/>
      <c r="Z24" s="92">
        <f t="shared" si="0"/>
        <v>0</v>
      </c>
      <c r="AA24" s="140"/>
      <c r="AB24" s="181"/>
      <c r="AC24" s="157"/>
      <c r="AD24" s="13"/>
      <c r="AE24" s="14"/>
      <c r="AF24" s="14"/>
      <c r="AG24" s="140"/>
      <c r="AH24" s="13"/>
      <c r="AI24" s="14"/>
      <c r="AJ24" s="14"/>
      <c r="AK24" s="140"/>
    </row>
    <row r="25" spans="1:37" ht="35.25" customHeight="1" hidden="1">
      <c r="A25" s="182" t="s">
        <v>56</v>
      </c>
      <c r="B25" s="172" t="s">
        <v>9</v>
      </c>
      <c r="C25" s="43" t="s">
        <v>85</v>
      </c>
      <c r="D25" s="10"/>
      <c r="E25" s="10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>
        <v>7000</v>
      </c>
      <c r="W25" s="12"/>
      <c r="X25" s="12"/>
      <c r="Y25" s="11"/>
      <c r="Z25" s="91">
        <f t="shared" si="0"/>
        <v>7000</v>
      </c>
      <c r="AA25" s="135">
        <f>Z25+Z26</f>
        <v>8548</v>
      </c>
      <c r="AB25" s="180">
        <v>8548.22</v>
      </c>
      <c r="AC25" s="156">
        <f>AB25-AA25</f>
        <v>0.21999999999934516</v>
      </c>
      <c r="AD25" s="10"/>
      <c r="AE25" s="11"/>
      <c r="AF25" s="11"/>
      <c r="AG25" s="135">
        <f>AE25+AE26</f>
        <v>0</v>
      </c>
      <c r="AH25" s="10"/>
      <c r="AI25" s="11"/>
      <c r="AJ25" s="11"/>
      <c r="AK25" s="135">
        <f>AI25+AI26</f>
        <v>0</v>
      </c>
    </row>
    <row r="26" spans="1:37" ht="56.25" customHeight="1" hidden="1" thickBot="1">
      <c r="A26" s="183"/>
      <c r="B26" s="173"/>
      <c r="C26" s="45" t="s">
        <v>45</v>
      </c>
      <c r="D26" s="13"/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>
        <f>500+148</f>
        <v>648</v>
      </c>
      <c r="T26" s="14"/>
      <c r="U26" s="14">
        <f>400+500</f>
        <v>900</v>
      </c>
      <c r="V26" s="14"/>
      <c r="W26" s="15"/>
      <c r="X26" s="15"/>
      <c r="Y26" s="14"/>
      <c r="Z26" s="92">
        <f t="shared" si="0"/>
        <v>1548</v>
      </c>
      <c r="AA26" s="140"/>
      <c r="AB26" s="181"/>
      <c r="AC26" s="157"/>
      <c r="AD26" s="13"/>
      <c r="AE26" s="14"/>
      <c r="AF26" s="14"/>
      <c r="AG26" s="140"/>
      <c r="AH26" s="13"/>
      <c r="AI26" s="14"/>
      <c r="AJ26" s="14"/>
      <c r="AK26" s="140"/>
    </row>
    <row r="27" spans="1:37" ht="42" customHeight="1" hidden="1">
      <c r="A27" s="182" t="s">
        <v>57</v>
      </c>
      <c r="B27" s="172" t="s">
        <v>10</v>
      </c>
      <c r="C27" s="43" t="s">
        <v>94</v>
      </c>
      <c r="D27" s="10"/>
      <c r="E27" s="10"/>
      <c r="F27" s="11"/>
      <c r="G27" s="11">
        <v>9740.86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2"/>
      <c r="X27" s="12"/>
      <c r="Y27" s="11"/>
      <c r="Z27" s="91">
        <f t="shared" si="0"/>
        <v>9740.86</v>
      </c>
      <c r="AA27" s="135">
        <f>SUM(Z27:Z30)</f>
        <v>18040.86</v>
      </c>
      <c r="AB27" s="162">
        <v>18040.86</v>
      </c>
      <c r="AC27" s="159">
        <f>AB27-AA27</f>
        <v>0</v>
      </c>
      <c r="AD27" s="10"/>
      <c r="AE27" s="11"/>
      <c r="AF27" s="11"/>
      <c r="AG27" s="135">
        <f>SUM(AE27:AE30)</f>
        <v>0</v>
      </c>
      <c r="AH27" s="10"/>
      <c r="AI27" s="11"/>
      <c r="AJ27" s="11"/>
      <c r="AK27" s="135">
        <f>SUM(AI27:AI30)</f>
        <v>0</v>
      </c>
    </row>
    <row r="28" spans="1:37" ht="34.5" customHeight="1" hidden="1">
      <c r="A28" s="199"/>
      <c r="B28" s="174"/>
      <c r="C28" s="71" t="s">
        <v>70</v>
      </c>
      <c r="D28" s="20"/>
      <c r="E28" s="20"/>
      <c r="F28" s="21"/>
      <c r="G28" s="21"/>
      <c r="H28" s="21"/>
      <c r="I28" s="21"/>
      <c r="J28" s="21">
        <v>3800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2"/>
      <c r="X28" s="22"/>
      <c r="Y28" s="21"/>
      <c r="Z28" s="93">
        <f t="shared" si="0"/>
        <v>3800</v>
      </c>
      <c r="AA28" s="138"/>
      <c r="AB28" s="202"/>
      <c r="AC28" s="195"/>
      <c r="AD28" s="20"/>
      <c r="AE28" s="21"/>
      <c r="AF28" s="21"/>
      <c r="AG28" s="138"/>
      <c r="AH28" s="20"/>
      <c r="AI28" s="21"/>
      <c r="AJ28" s="21"/>
      <c r="AK28" s="138"/>
    </row>
    <row r="29" spans="1:37" ht="39" customHeight="1" hidden="1">
      <c r="A29" s="199"/>
      <c r="B29" s="174"/>
      <c r="C29" s="46" t="s">
        <v>55</v>
      </c>
      <c r="D29" s="24"/>
      <c r="E29" s="24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>
        <v>1500</v>
      </c>
      <c r="T29" s="23"/>
      <c r="U29" s="23">
        <v>1500</v>
      </c>
      <c r="V29" s="23"/>
      <c r="W29" s="25"/>
      <c r="X29" s="25"/>
      <c r="Y29" s="23"/>
      <c r="Z29" s="95">
        <f t="shared" si="0"/>
        <v>3000</v>
      </c>
      <c r="AA29" s="139"/>
      <c r="AB29" s="200"/>
      <c r="AC29" s="160"/>
      <c r="AD29" s="24"/>
      <c r="AE29" s="23"/>
      <c r="AF29" s="23"/>
      <c r="AG29" s="139"/>
      <c r="AH29" s="24"/>
      <c r="AI29" s="23"/>
      <c r="AJ29" s="23"/>
      <c r="AK29" s="139"/>
    </row>
    <row r="30" spans="1:37" ht="46.5" customHeight="1" hidden="1" thickBot="1">
      <c r="A30" s="184"/>
      <c r="B30" s="173"/>
      <c r="C30" s="45" t="s">
        <v>88</v>
      </c>
      <c r="D30" s="13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>
        <v>1500</v>
      </c>
      <c r="T30" s="14"/>
      <c r="U30" s="14"/>
      <c r="V30" s="14"/>
      <c r="W30" s="15"/>
      <c r="X30" s="15"/>
      <c r="Y30" s="14"/>
      <c r="Z30" s="92">
        <f t="shared" si="0"/>
        <v>1500</v>
      </c>
      <c r="AA30" s="140"/>
      <c r="AB30" s="164"/>
      <c r="AC30" s="161"/>
      <c r="AD30" s="13"/>
      <c r="AE30" s="14"/>
      <c r="AF30" s="14"/>
      <c r="AG30" s="140"/>
      <c r="AH30" s="13"/>
      <c r="AI30" s="14"/>
      <c r="AJ30" s="14"/>
      <c r="AK30" s="140"/>
    </row>
    <row r="31" spans="1:37" ht="21" customHeight="1" hidden="1">
      <c r="A31" s="182" t="s">
        <v>27</v>
      </c>
      <c r="B31" s="172" t="s">
        <v>11</v>
      </c>
      <c r="C31" s="55" t="s">
        <v>71</v>
      </c>
      <c r="D31" s="10"/>
      <c r="E31" s="10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2"/>
      <c r="X31" s="12"/>
      <c r="Y31" s="11">
        <v>5028</v>
      </c>
      <c r="Z31" s="91">
        <f t="shared" si="0"/>
        <v>5028</v>
      </c>
      <c r="AA31" s="135">
        <f>Z31+Z32+Z33</f>
        <v>10194</v>
      </c>
      <c r="AB31" s="162">
        <v>10194.9</v>
      </c>
      <c r="AC31" s="159">
        <f>AB31-AA31</f>
        <v>0.8999999999996362</v>
      </c>
      <c r="AD31" s="10"/>
      <c r="AE31" s="11"/>
      <c r="AF31" s="11"/>
      <c r="AG31" s="135">
        <f>AE31+AE32+AE33</f>
        <v>0</v>
      </c>
      <c r="AH31" s="10"/>
      <c r="AI31" s="11"/>
      <c r="AJ31" s="11"/>
      <c r="AK31" s="135">
        <f>AI31+AI32+AI33</f>
        <v>0</v>
      </c>
    </row>
    <row r="32" spans="1:37" ht="21.75" customHeight="1" hidden="1">
      <c r="A32" s="199"/>
      <c r="B32" s="174"/>
      <c r="C32" s="46" t="s">
        <v>72</v>
      </c>
      <c r="D32" s="73"/>
      <c r="E32" s="73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>
        <v>2490</v>
      </c>
      <c r="Q32" s="74"/>
      <c r="R32" s="74"/>
      <c r="S32" s="74"/>
      <c r="T32" s="74"/>
      <c r="U32" s="74"/>
      <c r="V32" s="74"/>
      <c r="W32" s="75"/>
      <c r="X32" s="75"/>
      <c r="Y32" s="74"/>
      <c r="Z32" s="95">
        <f t="shared" si="0"/>
        <v>2490</v>
      </c>
      <c r="AA32" s="151"/>
      <c r="AB32" s="163"/>
      <c r="AC32" s="165"/>
      <c r="AD32" s="73"/>
      <c r="AE32" s="74"/>
      <c r="AF32" s="74"/>
      <c r="AG32" s="151"/>
      <c r="AH32" s="73"/>
      <c r="AI32" s="74"/>
      <c r="AJ32" s="74"/>
      <c r="AK32" s="151"/>
    </row>
    <row r="33" spans="1:37" ht="46.5" customHeight="1" hidden="1" thickBot="1">
      <c r="A33" s="184"/>
      <c r="B33" s="173"/>
      <c r="C33" s="45" t="s">
        <v>73</v>
      </c>
      <c r="D33" s="13"/>
      <c r="E33" s="13"/>
      <c r="F33" s="14"/>
      <c r="G33" s="14"/>
      <c r="H33" s="14"/>
      <c r="I33" s="14"/>
      <c r="J33" s="14"/>
      <c r="K33" s="14"/>
      <c r="L33" s="14"/>
      <c r="M33" s="14"/>
      <c r="N33" s="14">
        <v>2676</v>
      </c>
      <c r="O33" s="14"/>
      <c r="P33" s="14"/>
      <c r="Q33" s="14"/>
      <c r="R33" s="14"/>
      <c r="S33" s="14"/>
      <c r="T33" s="14"/>
      <c r="U33" s="14"/>
      <c r="V33" s="14"/>
      <c r="W33" s="15"/>
      <c r="X33" s="15"/>
      <c r="Y33" s="14"/>
      <c r="Z33" s="92">
        <f t="shared" si="0"/>
        <v>2676</v>
      </c>
      <c r="AA33" s="140"/>
      <c r="AB33" s="164"/>
      <c r="AC33" s="161"/>
      <c r="AD33" s="13"/>
      <c r="AE33" s="14"/>
      <c r="AF33" s="14"/>
      <c r="AG33" s="140"/>
      <c r="AH33" s="13"/>
      <c r="AI33" s="14"/>
      <c r="AJ33" s="14"/>
      <c r="AK33" s="140"/>
    </row>
    <row r="34" spans="1:37" ht="36.75" customHeight="1" hidden="1" thickBot="1">
      <c r="A34" s="120" t="s">
        <v>28</v>
      </c>
      <c r="B34" s="121" t="s">
        <v>12</v>
      </c>
      <c r="C34" s="42" t="s">
        <v>74</v>
      </c>
      <c r="D34" s="26"/>
      <c r="E34" s="26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>
        <v>9904.31</v>
      </c>
      <c r="T34" s="27"/>
      <c r="U34" s="27"/>
      <c r="V34" s="27"/>
      <c r="W34" s="28"/>
      <c r="X34" s="28"/>
      <c r="Y34" s="27"/>
      <c r="Z34" s="97">
        <f t="shared" si="0"/>
        <v>9904.31</v>
      </c>
      <c r="AA34" s="100">
        <f>Z34</f>
        <v>9904.31</v>
      </c>
      <c r="AB34" s="88">
        <v>9904.31</v>
      </c>
      <c r="AC34" s="8">
        <f>AB34-AA34</f>
        <v>0</v>
      </c>
      <c r="AD34" s="26"/>
      <c r="AE34" s="27"/>
      <c r="AF34" s="27"/>
      <c r="AG34" s="100">
        <f>AE34</f>
        <v>0</v>
      </c>
      <c r="AH34" s="26"/>
      <c r="AI34" s="27"/>
      <c r="AJ34" s="27"/>
      <c r="AK34" s="100">
        <f>AI34</f>
        <v>0</v>
      </c>
    </row>
    <row r="35" spans="1:37" ht="48.75" customHeight="1" hidden="1">
      <c r="A35" s="182" t="s">
        <v>29</v>
      </c>
      <c r="B35" s="172" t="s">
        <v>13</v>
      </c>
      <c r="C35" s="50" t="s">
        <v>92</v>
      </c>
      <c r="D35" s="10"/>
      <c r="E35" s="11"/>
      <c r="F35" s="11"/>
      <c r="G35" s="11">
        <v>19372.74</v>
      </c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2"/>
      <c r="X35" s="12"/>
      <c r="Y35" s="12"/>
      <c r="Z35" s="91">
        <f t="shared" si="0"/>
        <v>19372.74</v>
      </c>
      <c r="AA35" s="135">
        <f>Z35+Z36</f>
        <v>19372.74</v>
      </c>
      <c r="AB35" s="180">
        <v>19372.74</v>
      </c>
      <c r="AC35" s="156">
        <f>AB35-AA35</f>
        <v>0</v>
      </c>
      <c r="AD35" s="10"/>
      <c r="AE35" s="11"/>
      <c r="AF35" s="11"/>
      <c r="AG35" s="135">
        <f>AE35+AE36</f>
        <v>0</v>
      </c>
      <c r="AH35" s="10"/>
      <c r="AI35" s="11"/>
      <c r="AJ35" s="11"/>
      <c r="AK35" s="135">
        <f>AI35+AI36</f>
        <v>0</v>
      </c>
    </row>
    <row r="36" spans="1:37" ht="21.75" customHeight="1" hidden="1" thickBot="1">
      <c r="A36" s="185"/>
      <c r="B36" s="205"/>
      <c r="C36" s="76"/>
      <c r="D36" s="29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1"/>
      <c r="X36" s="31"/>
      <c r="Y36" s="30"/>
      <c r="Z36" s="94">
        <f t="shared" si="0"/>
        <v>0</v>
      </c>
      <c r="AA36" s="152"/>
      <c r="AB36" s="181"/>
      <c r="AC36" s="157"/>
      <c r="AD36" s="29"/>
      <c r="AE36" s="30"/>
      <c r="AF36" s="30"/>
      <c r="AG36" s="152"/>
      <c r="AH36" s="29"/>
      <c r="AI36" s="30"/>
      <c r="AJ36" s="30"/>
      <c r="AK36" s="152"/>
    </row>
    <row r="37" spans="1:37" ht="44.25" customHeight="1" hidden="1">
      <c r="A37" s="182" t="s">
        <v>30</v>
      </c>
      <c r="B37" s="172" t="s">
        <v>14</v>
      </c>
      <c r="C37" s="48" t="s">
        <v>52</v>
      </c>
      <c r="D37" s="64"/>
      <c r="E37" s="65"/>
      <c r="F37" s="65"/>
      <c r="G37" s="65"/>
      <c r="H37" s="65"/>
      <c r="I37" s="65"/>
      <c r="J37" s="65"/>
      <c r="K37" s="65">
        <v>3998.56</v>
      </c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6"/>
      <c r="X37" s="66"/>
      <c r="Y37" s="65"/>
      <c r="Z37" s="91">
        <f t="shared" si="0"/>
        <v>3998.56</v>
      </c>
      <c r="AA37" s="135">
        <f>Z37+Z38+Z39+Z40+Z41+Z42</f>
        <v>12033.87</v>
      </c>
      <c r="AB37" s="180">
        <v>12035.31</v>
      </c>
      <c r="AC37" s="156">
        <f>AB37-AA37</f>
        <v>1.4399999999986903</v>
      </c>
      <c r="AD37" s="64"/>
      <c r="AE37" s="65"/>
      <c r="AF37" s="65"/>
      <c r="AG37" s="135">
        <v>12033.87</v>
      </c>
      <c r="AH37" s="64"/>
      <c r="AI37" s="65"/>
      <c r="AJ37" s="65"/>
      <c r="AK37" s="135">
        <v>12033.87</v>
      </c>
    </row>
    <row r="38" spans="1:37" ht="45.75" customHeight="1" hidden="1">
      <c r="A38" s="199"/>
      <c r="B38" s="174"/>
      <c r="C38" s="56" t="s">
        <v>77</v>
      </c>
      <c r="D38" s="80">
        <v>0</v>
      </c>
      <c r="E38" s="81"/>
      <c r="F38" s="81">
        <v>1481.96</v>
      </c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2"/>
      <c r="X38" s="82"/>
      <c r="Y38" s="81"/>
      <c r="Z38" s="95">
        <f t="shared" si="0"/>
        <v>1481.96</v>
      </c>
      <c r="AA38" s="138"/>
      <c r="AB38" s="204"/>
      <c r="AC38" s="165"/>
      <c r="AD38" s="80">
        <f>1383.56+48.14</f>
        <v>1431.7</v>
      </c>
      <c r="AE38" s="81">
        <f>-1383.56</f>
        <v>-1383.56</v>
      </c>
      <c r="AF38" s="81"/>
      <c r="AG38" s="138"/>
      <c r="AH38" s="80">
        <f>D38+AD38</f>
        <v>1431.7</v>
      </c>
      <c r="AI38" s="81">
        <f>F38+AE38</f>
        <v>98.40000000000009</v>
      </c>
      <c r="AJ38" s="81"/>
      <c r="AK38" s="138"/>
    </row>
    <row r="39" spans="1:37" ht="47.25" customHeight="1" hidden="1">
      <c r="A39" s="185"/>
      <c r="B39" s="174"/>
      <c r="C39" s="49" t="s">
        <v>76</v>
      </c>
      <c r="D39" s="36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>
        <v>3080</v>
      </c>
      <c r="V39" s="7"/>
      <c r="W39" s="32"/>
      <c r="X39" s="32"/>
      <c r="Y39" s="7"/>
      <c r="Z39" s="95">
        <f t="shared" si="0"/>
        <v>3080</v>
      </c>
      <c r="AA39" s="149"/>
      <c r="AB39" s="204"/>
      <c r="AC39" s="158"/>
      <c r="AD39" s="36"/>
      <c r="AE39" s="7"/>
      <c r="AF39" s="7"/>
      <c r="AG39" s="149"/>
      <c r="AH39" s="36"/>
      <c r="AI39" s="7"/>
      <c r="AJ39" s="7"/>
      <c r="AK39" s="149"/>
    </row>
    <row r="40" spans="1:37" ht="25.5" customHeight="1" hidden="1" thickBot="1">
      <c r="A40" s="185"/>
      <c r="B40" s="174"/>
      <c r="C40" s="76" t="s">
        <v>75</v>
      </c>
      <c r="D40" s="77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>
        <v>1890</v>
      </c>
      <c r="U40" s="78"/>
      <c r="V40" s="78"/>
      <c r="W40" s="79"/>
      <c r="X40" s="79"/>
      <c r="Y40" s="78"/>
      <c r="Z40" s="95">
        <f t="shared" si="0"/>
        <v>1890</v>
      </c>
      <c r="AA40" s="152"/>
      <c r="AB40" s="204"/>
      <c r="AC40" s="158"/>
      <c r="AD40" s="77"/>
      <c r="AE40" s="78"/>
      <c r="AF40" s="78">
        <v>-48.14</v>
      </c>
      <c r="AG40" s="152"/>
      <c r="AH40" s="77"/>
      <c r="AI40" s="78"/>
      <c r="AJ40" s="78">
        <f>T40+AF40</f>
        <v>1841.86</v>
      </c>
      <c r="AK40" s="152"/>
    </row>
    <row r="41" spans="1:37" ht="24" customHeight="1" hidden="1">
      <c r="A41" s="185"/>
      <c r="B41" s="174"/>
      <c r="C41" s="76" t="s">
        <v>78</v>
      </c>
      <c r="D41" s="77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>
        <v>1083.35</v>
      </c>
      <c r="T41" s="78"/>
      <c r="U41" s="78"/>
      <c r="V41" s="78"/>
      <c r="W41" s="79"/>
      <c r="X41" s="79"/>
      <c r="Y41" s="78"/>
      <c r="Z41" s="95">
        <f t="shared" si="0"/>
        <v>1083.35</v>
      </c>
      <c r="AA41" s="152"/>
      <c r="AB41" s="204"/>
      <c r="AC41" s="158"/>
      <c r="AD41" s="77"/>
      <c r="AE41" s="78"/>
      <c r="AF41" s="78"/>
      <c r="AG41" s="152"/>
      <c r="AH41" s="77"/>
      <c r="AI41" s="78"/>
      <c r="AJ41" s="78"/>
      <c r="AK41" s="152"/>
    </row>
    <row r="42" spans="1:37" ht="36" customHeight="1" hidden="1" thickBot="1">
      <c r="A42" s="183"/>
      <c r="B42" s="173"/>
      <c r="C42" s="47" t="s">
        <v>89</v>
      </c>
      <c r="D42" s="37"/>
      <c r="E42" s="33"/>
      <c r="F42" s="33"/>
      <c r="G42" s="33"/>
      <c r="H42" s="33"/>
      <c r="I42" s="33"/>
      <c r="J42" s="33"/>
      <c r="K42" s="33"/>
      <c r="L42" s="33"/>
      <c r="M42" s="33">
        <v>500</v>
      </c>
      <c r="N42" s="33"/>
      <c r="O42" s="33"/>
      <c r="P42" s="33"/>
      <c r="Q42" s="33"/>
      <c r="R42" s="33"/>
      <c r="S42" s="33"/>
      <c r="T42" s="33"/>
      <c r="U42" s="33"/>
      <c r="V42" s="33"/>
      <c r="W42" s="34"/>
      <c r="X42" s="34"/>
      <c r="Y42" s="33"/>
      <c r="Z42" s="92">
        <f t="shared" si="0"/>
        <v>500</v>
      </c>
      <c r="AA42" s="150"/>
      <c r="AB42" s="181"/>
      <c r="AC42" s="157"/>
      <c r="AD42" s="37"/>
      <c r="AE42" s="33"/>
      <c r="AF42" s="33"/>
      <c r="AG42" s="150"/>
      <c r="AH42" s="37"/>
      <c r="AI42" s="33"/>
      <c r="AJ42" s="33"/>
      <c r="AK42" s="150"/>
    </row>
    <row r="43" spans="1:37" ht="90.75" customHeight="1" hidden="1">
      <c r="A43" s="182" t="s">
        <v>31</v>
      </c>
      <c r="B43" s="172" t="s">
        <v>15</v>
      </c>
      <c r="C43" s="48" t="s">
        <v>80</v>
      </c>
      <c r="D43" s="10"/>
      <c r="E43" s="10"/>
      <c r="F43" s="11"/>
      <c r="G43" s="11">
        <v>17000</v>
      </c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85"/>
      <c r="T43" s="11"/>
      <c r="U43" s="11"/>
      <c r="V43" s="11"/>
      <c r="W43" s="12"/>
      <c r="X43" s="12"/>
      <c r="Y43" s="109"/>
      <c r="Z43" s="118">
        <f t="shared" si="0"/>
        <v>17000</v>
      </c>
      <c r="AA43" s="135">
        <f>SUM(Z43:Z45)</f>
        <v>18694.69</v>
      </c>
      <c r="AB43" s="162">
        <v>18694.69</v>
      </c>
      <c r="AC43" s="159">
        <f>AB43-AA43</f>
        <v>0</v>
      </c>
      <c r="AD43" s="10"/>
      <c r="AE43" s="11"/>
      <c r="AF43" s="11"/>
      <c r="AG43" s="135">
        <f>SUM(AE43:AE45)</f>
        <v>0</v>
      </c>
      <c r="AH43" s="10"/>
      <c r="AI43" s="11"/>
      <c r="AJ43" s="11"/>
      <c r="AK43" s="135">
        <f>SUM(AI43:AI45)</f>
        <v>0</v>
      </c>
    </row>
    <row r="44" spans="1:37" ht="92.25" customHeight="1" hidden="1">
      <c r="A44" s="199"/>
      <c r="B44" s="174"/>
      <c r="C44" s="49"/>
      <c r="D44" s="24"/>
      <c r="E44" s="24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35"/>
      <c r="T44" s="23"/>
      <c r="U44" s="23"/>
      <c r="V44" s="23"/>
      <c r="W44" s="25"/>
      <c r="X44" s="25"/>
      <c r="Y44" s="110"/>
      <c r="Z44" s="108">
        <f t="shared" si="0"/>
        <v>0</v>
      </c>
      <c r="AA44" s="136"/>
      <c r="AB44" s="200"/>
      <c r="AC44" s="160"/>
      <c r="AD44" s="24"/>
      <c r="AE44" s="23"/>
      <c r="AF44" s="23"/>
      <c r="AG44" s="136"/>
      <c r="AH44" s="24"/>
      <c r="AI44" s="23"/>
      <c r="AJ44" s="23"/>
      <c r="AK44" s="136"/>
    </row>
    <row r="45" spans="1:37" ht="55.5" customHeight="1" hidden="1" thickBot="1">
      <c r="A45" s="184"/>
      <c r="B45" s="173"/>
      <c r="C45" s="47" t="s">
        <v>79</v>
      </c>
      <c r="D45" s="13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>
        <v>1000</v>
      </c>
      <c r="T45" s="14"/>
      <c r="U45" s="14">
        <v>694.69</v>
      </c>
      <c r="V45" s="14"/>
      <c r="W45" s="15"/>
      <c r="X45" s="15"/>
      <c r="Y45" s="111"/>
      <c r="Z45" s="119">
        <f t="shared" si="0"/>
        <v>1694.69</v>
      </c>
      <c r="AA45" s="137"/>
      <c r="AB45" s="201"/>
      <c r="AC45" s="210"/>
      <c r="AD45" s="13"/>
      <c r="AE45" s="14"/>
      <c r="AF45" s="14"/>
      <c r="AG45" s="137"/>
      <c r="AH45" s="13"/>
      <c r="AI45" s="14"/>
      <c r="AJ45" s="14"/>
      <c r="AK45" s="137"/>
    </row>
    <row r="46" spans="1:37" ht="36" customHeight="1" hidden="1" thickBot="1">
      <c r="A46" s="199" t="s">
        <v>32</v>
      </c>
      <c r="B46" s="174" t="s">
        <v>16</v>
      </c>
      <c r="C46" s="56" t="s">
        <v>93</v>
      </c>
      <c r="D46" s="20"/>
      <c r="E46" s="20"/>
      <c r="F46" s="21"/>
      <c r="G46" s="21">
        <v>10776</v>
      </c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2"/>
      <c r="X46" s="22"/>
      <c r="Y46" s="21"/>
      <c r="Z46" s="93">
        <f t="shared" si="0"/>
        <v>10776</v>
      </c>
      <c r="AA46" s="138">
        <f>SUM(Z46:Z50)</f>
        <v>10776</v>
      </c>
      <c r="AB46" s="202">
        <v>10776.08</v>
      </c>
      <c r="AC46" s="195">
        <f>AB46-AA46</f>
        <v>0.07999999999992724</v>
      </c>
      <c r="AD46" s="20"/>
      <c r="AE46" s="21"/>
      <c r="AF46" s="21"/>
      <c r="AG46" s="138">
        <f>SUM(AE46:AE50)</f>
        <v>0</v>
      </c>
      <c r="AH46" s="20"/>
      <c r="AI46" s="21"/>
      <c r="AJ46" s="21"/>
      <c r="AK46" s="138">
        <f>SUM(AI46:AI50)</f>
        <v>0</v>
      </c>
    </row>
    <row r="47" spans="1:37" ht="41.25" customHeight="1" hidden="1">
      <c r="A47" s="199"/>
      <c r="B47" s="174"/>
      <c r="C47" s="49"/>
      <c r="D47" s="24"/>
      <c r="E47" s="24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5"/>
      <c r="X47" s="25"/>
      <c r="Y47" s="23"/>
      <c r="Z47" s="95">
        <f t="shared" si="0"/>
        <v>0</v>
      </c>
      <c r="AA47" s="139"/>
      <c r="AB47" s="200"/>
      <c r="AC47" s="160"/>
      <c r="AD47" s="24"/>
      <c r="AE47" s="23"/>
      <c r="AF47" s="23"/>
      <c r="AG47" s="139"/>
      <c r="AH47" s="24"/>
      <c r="AI47" s="23"/>
      <c r="AJ47" s="23"/>
      <c r="AK47" s="139"/>
    </row>
    <row r="48" spans="1:37" ht="41.25" customHeight="1" hidden="1">
      <c r="A48" s="199"/>
      <c r="B48" s="174"/>
      <c r="C48" s="49"/>
      <c r="D48" s="24"/>
      <c r="E48" s="24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5"/>
      <c r="X48" s="25"/>
      <c r="Y48" s="23"/>
      <c r="Z48" s="95">
        <f t="shared" si="0"/>
        <v>0</v>
      </c>
      <c r="AA48" s="139"/>
      <c r="AB48" s="200"/>
      <c r="AC48" s="160"/>
      <c r="AD48" s="24"/>
      <c r="AE48" s="23"/>
      <c r="AF48" s="23"/>
      <c r="AG48" s="139"/>
      <c r="AH48" s="24"/>
      <c r="AI48" s="23"/>
      <c r="AJ48" s="23"/>
      <c r="AK48" s="139"/>
    </row>
    <row r="49" spans="1:37" ht="41.25" customHeight="1" hidden="1">
      <c r="A49" s="199"/>
      <c r="B49" s="174"/>
      <c r="C49" s="49"/>
      <c r="D49" s="24"/>
      <c r="E49" s="24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5"/>
      <c r="X49" s="25"/>
      <c r="Y49" s="23"/>
      <c r="Z49" s="95">
        <f t="shared" si="0"/>
        <v>0</v>
      </c>
      <c r="AA49" s="139"/>
      <c r="AB49" s="200"/>
      <c r="AC49" s="160"/>
      <c r="AD49" s="24"/>
      <c r="AE49" s="23"/>
      <c r="AF49" s="23"/>
      <c r="AG49" s="139"/>
      <c r="AH49" s="24"/>
      <c r="AI49" s="23"/>
      <c r="AJ49" s="23"/>
      <c r="AK49" s="139"/>
    </row>
    <row r="50" spans="1:37" ht="41.25" customHeight="1" hidden="1" thickBot="1">
      <c r="A50" s="184"/>
      <c r="B50" s="173"/>
      <c r="C50" s="47"/>
      <c r="D50" s="13"/>
      <c r="E50" s="13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5"/>
      <c r="X50" s="15"/>
      <c r="Y50" s="14"/>
      <c r="Z50" s="95">
        <f t="shared" si="0"/>
        <v>0</v>
      </c>
      <c r="AA50" s="140"/>
      <c r="AB50" s="164"/>
      <c r="AC50" s="161"/>
      <c r="AD50" s="13"/>
      <c r="AE50" s="14"/>
      <c r="AF50" s="14"/>
      <c r="AG50" s="140"/>
      <c r="AH50" s="13"/>
      <c r="AI50" s="14"/>
      <c r="AJ50" s="14"/>
      <c r="AK50" s="140"/>
    </row>
    <row r="51" spans="1:37" ht="45" customHeight="1" hidden="1">
      <c r="A51" s="182" t="s">
        <v>58</v>
      </c>
      <c r="B51" s="172" t="s">
        <v>17</v>
      </c>
      <c r="C51" s="43" t="s">
        <v>86</v>
      </c>
      <c r="D51" s="10"/>
      <c r="E51" s="10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2">
        <v>8000</v>
      </c>
      <c r="X51" s="12"/>
      <c r="Y51" s="11"/>
      <c r="Z51" s="95">
        <f t="shared" si="0"/>
        <v>8000</v>
      </c>
      <c r="AA51" s="135">
        <f>SUM(Z51:Z56)</f>
        <v>20656.18</v>
      </c>
      <c r="AB51" s="162">
        <v>20656.18</v>
      </c>
      <c r="AC51" s="159">
        <f>AB51-AA51</f>
        <v>0</v>
      </c>
      <c r="AD51" s="10"/>
      <c r="AE51" s="11"/>
      <c r="AF51" s="11"/>
      <c r="AG51" s="135">
        <f>SUM(AE51:AE56)</f>
        <v>0</v>
      </c>
      <c r="AH51" s="10"/>
      <c r="AI51" s="11"/>
      <c r="AJ51" s="11"/>
      <c r="AK51" s="135">
        <f>SUM(AI51:AI56)</f>
        <v>0</v>
      </c>
    </row>
    <row r="52" spans="1:37" ht="33.75" customHeight="1" hidden="1">
      <c r="A52" s="199"/>
      <c r="B52" s="174"/>
      <c r="C52" s="71" t="s">
        <v>81</v>
      </c>
      <c r="D52" s="20"/>
      <c r="E52" s="20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>
        <v>5000</v>
      </c>
      <c r="Q52" s="21"/>
      <c r="R52" s="21"/>
      <c r="S52" s="21"/>
      <c r="T52" s="21"/>
      <c r="U52" s="21"/>
      <c r="V52" s="21"/>
      <c r="W52" s="22"/>
      <c r="X52" s="22"/>
      <c r="Y52" s="21"/>
      <c r="Z52" s="95">
        <f t="shared" si="0"/>
        <v>5000</v>
      </c>
      <c r="AA52" s="138"/>
      <c r="AB52" s="202"/>
      <c r="AC52" s="195"/>
      <c r="AD52" s="20"/>
      <c r="AE52" s="21"/>
      <c r="AF52" s="21"/>
      <c r="AG52" s="138"/>
      <c r="AH52" s="20"/>
      <c r="AI52" s="21"/>
      <c r="AJ52" s="21"/>
      <c r="AK52" s="138"/>
    </row>
    <row r="53" spans="1:37" ht="47.25" customHeight="1" hidden="1">
      <c r="A53" s="199"/>
      <c r="B53" s="174"/>
      <c r="C53" s="71" t="s">
        <v>82</v>
      </c>
      <c r="D53" s="20"/>
      <c r="E53" s="20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>
        <v>3000</v>
      </c>
      <c r="T53" s="21"/>
      <c r="U53" s="21"/>
      <c r="V53" s="21"/>
      <c r="W53" s="22"/>
      <c r="X53" s="22"/>
      <c r="Y53" s="21"/>
      <c r="Z53" s="95">
        <f t="shared" si="0"/>
        <v>3000</v>
      </c>
      <c r="AA53" s="138"/>
      <c r="AB53" s="202"/>
      <c r="AC53" s="195"/>
      <c r="AD53" s="20"/>
      <c r="AE53" s="21"/>
      <c r="AF53" s="21"/>
      <c r="AG53" s="138"/>
      <c r="AH53" s="20"/>
      <c r="AI53" s="21"/>
      <c r="AJ53" s="21"/>
      <c r="AK53" s="138"/>
    </row>
    <row r="54" spans="1:37" ht="27" customHeight="1" hidden="1">
      <c r="A54" s="199"/>
      <c r="B54" s="174"/>
      <c r="C54" s="46" t="s">
        <v>53</v>
      </c>
      <c r="D54" s="24"/>
      <c r="E54" s="24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5"/>
      <c r="X54" s="25"/>
      <c r="Y54" s="23"/>
      <c r="Z54" s="95">
        <f t="shared" si="0"/>
        <v>0</v>
      </c>
      <c r="AA54" s="139"/>
      <c r="AB54" s="200"/>
      <c r="AC54" s="160"/>
      <c r="AD54" s="24"/>
      <c r="AE54" s="23"/>
      <c r="AF54" s="23"/>
      <c r="AG54" s="139"/>
      <c r="AH54" s="24"/>
      <c r="AI54" s="23"/>
      <c r="AJ54" s="23"/>
      <c r="AK54" s="139"/>
    </row>
    <row r="55" spans="1:37" ht="45" customHeight="1" hidden="1">
      <c r="A55" s="199"/>
      <c r="B55" s="174"/>
      <c r="C55" s="44" t="s">
        <v>54</v>
      </c>
      <c r="D55" s="29"/>
      <c r="E55" s="29"/>
      <c r="F55" s="30"/>
      <c r="G55" s="30"/>
      <c r="H55" s="30"/>
      <c r="I55" s="30"/>
      <c r="J55" s="30"/>
      <c r="K55" s="30">
        <v>4000</v>
      </c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1"/>
      <c r="X55" s="31"/>
      <c r="Y55" s="23"/>
      <c r="Z55" s="95">
        <f t="shared" si="0"/>
        <v>4000</v>
      </c>
      <c r="AA55" s="139"/>
      <c r="AB55" s="200"/>
      <c r="AC55" s="160"/>
      <c r="AD55" s="29"/>
      <c r="AE55" s="30"/>
      <c r="AF55" s="30"/>
      <c r="AG55" s="139"/>
      <c r="AH55" s="29"/>
      <c r="AI55" s="30"/>
      <c r="AJ55" s="30"/>
      <c r="AK55" s="139"/>
    </row>
    <row r="56" spans="1:37" ht="24" customHeight="1" hidden="1" thickBot="1">
      <c r="A56" s="199"/>
      <c r="B56" s="174"/>
      <c r="C56" s="44" t="s">
        <v>90</v>
      </c>
      <c r="D56" s="29"/>
      <c r="E56" s="29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>
        <v>300</v>
      </c>
      <c r="T56" s="30"/>
      <c r="U56" s="30">
        <v>356.18</v>
      </c>
      <c r="V56" s="30"/>
      <c r="W56" s="31"/>
      <c r="X56" s="31"/>
      <c r="Y56" s="30"/>
      <c r="Z56" s="94">
        <f t="shared" si="0"/>
        <v>656.1800000000001</v>
      </c>
      <c r="AA56" s="141"/>
      <c r="AB56" s="203"/>
      <c r="AC56" s="211"/>
      <c r="AD56" s="29"/>
      <c r="AE56" s="30"/>
      <c r="AF56" s="30"/>
      <c r="AG56" s="141"/>
      <c r="AH56" s="29"/>
      <c r="AI56" s="30"/>
      <c r="AJ56" s="30"/>
      <c r="AK56" s="141"/>
    </row>
    <row r="57" spans="1:37" ht="13.5" customHeight="1" hidden="1">
      <c r="A57" s="182" t="s">
        <v>59</v>
      </c>
      <c r="B57" s="182" t="s">
        <v>18</v>
      </c>
      <c r="C57" s="83" t="s">
        <v>83</v>
      </c>
      <c r="D57" s="10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>
        <v>5215.92</v>
      </c>
      <c r="Q57" s="11"/>
      <c r="R57" s="11"/>
      <c r="S57" s="85"/>
      <c r="T57" s="11"/>
      <c r="U57" s="11"/>
      <c r="V57" s="11"/>
      <c r="W57" s="11"/>
      <c r="X57" s="11"/>
      <c r="Y57" s="11"/>
      <c r="Z57" s="91">
        <f t="shared" si="0"/>
        <v>5215.92</v>
      </c>
      <c r="AA57" s="142">
        <f>Z57+Z58</f>
        <v>24215.92</v>
      </c>
      <c r="AB57" s="168">
        <v>24215.92</v>
      </c>
      <c r="AC57" s="170">
        <f>AB57-AA57</f>
        <v>0</v>
      </c>
      <c r="AD57" s="10"/>
      <c r="AE57" s="11"/>
      <c r="AF57" s="11"/>
      <c r="AG57" s="142">
        <f>AE57+AE58</f>
        <v>0</v>
      </c>
      <c r="AH57" s="10"/>
      <c r="AI57" s="11"/>
      <c r="AJ57" s="11"/>
      <c r="AK57" s="142">
        <f>AI57+AI58</f>
        <v>0</v>
      </c>
    </row>
    <row r="58" spans="1:37" ht="23.25" customHeight="1" hidden="1" thickBot="1">
      <c r="A58" s="143"/>
      <c r="B58" s="143"/>
      <c r="C58" s="84" t="s">
        <v>84</v>
      </c>
      <c r="D58" s="13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86">
        <v>9000</v>
      </c>
      <c r="T58" s="14"/>
      <c r="U58" s="14"/>
      <c r="V58" s="14">
        <v>10000</v>
      </c>
      <c r="W58" s="14"/>
      <c r="X58" s="14"/>
      <c r="Y58" s="14"/>
      <c r="Z58" s="92">
        <f t="shared" si="0"/>
        <v>19000</v>
      </c>
      <c r="AA58" s="143"/>
      <c r="AB58" s="169"/>
      <c r="AC58" s="171"/>
      <c r="AD58" s="13"/>
      <c r="AE58" s="14"/>
      <c r="AF58" s="14"/>
      <c r="AG58" s="143"/>
      <c r="AH58" s="13"/>
      <c r="AI58" s="14"/>
      <c r="AJ58" s="14"/>
      <c r="AK58" s="143"/>
    </row>
    <row r="59" spans="1:37" ht="41.25" customHeight="1" thickBot="1">
      <c r="A59" s="196" t="s">
        <v>40</v>
      </c>
      <c r="B59" s="197"/>
      <c r="C59" s="198"/>
      <c r="D59" s="104">
        <f>SUM(W7:W57)</f>
        <v>24273</v>
      </c>
      <c r="E59" s="54">
        <f>SUM(E7:E57)</f>
        <v>0</v>
      </c>
      <c r="F59" s="54"/>
      <c r="G59" s="54">
        <f aca="true" t="shared" si="1" ref="G59:Z59">SUM(G7:G58)</f>
        <v>97598.16</v>
      </c>
      <c r="H59" s="54">
        <f t="shared" si="1"/>
        <v>0</v>
      </c>
      <c r="I59" s="54">
        <f t="shared" si="1"/>
        <v>0</v>
      </c>
      <c r="J59" s="54">
        <f t="shared" si="1"/>
        <v>3800</v>
      </c>
      <c r="K59" s="54">
        <f t="shared" si="1"/>
        <v>7998.5599999999995</v>
      </c>
      <c r="L59" s="54">
        <f t="shared" si="1"/>
        <v>0</v>
      </c>
      <c r="M59" s="54">
        <f t="shared" si="1"/>
        <v>500</v>
      </c>
      <c r="N59" s="54">
        <f t="shared" si="1"/>
        <v>2676</v>
      </c>
      <c r="O59" s="54">
        <f t="shared" si="1"/>
        <v>23295.72</v>
      </c>
      <c r="P59" s="54">
        <f t="shared" si="1"/>
        <v>12705.92</v>
      </c>
      <c r="Q59" s="54">
        <f t="shared" si="1"/>
        <v>0</v>
      </c>
      <c r="R59" s="54">
        <f t="shared" si="1"/>
        <v>0</v>
      </c>
      <c r="S59" s="54">
        <f t="shared" si="1"/>
        <v>34546.75</v>
      </c>
      <c r="T59" s="54"/>
      <c r="U59" s="54">
        <f t="shared" si="1"/>
        <v>7400.870000000001</v>
      </c>
      <c r="V59" s="54">
        <f t="shared" si="1"/>
        <v>17000</v>
      </c>
      <c r="W59" s="54">
        <f t="shared" si="1"/>
        <v>24273</v>
      </c>
      <c r="X59" s="54">
        <f t="shared" si="1"/>
        <v>0</v>
      </c>
      <c r="Y59" s="54">
        <f t="shared" si="1"/>
        <v>5028</v>
      </c>
      <c r="Z59" s="98">
        <f t="shared" si="1"/>
        <v>263417.93999999994</v>
      </c>
      <c r="AA59" s="101">
        <f>SUM(AA7:AA57)</f>
        <v>247144.93999999994</v>
      </c>
      <c r="AB59" s="89">
        <f>SUM(AB7:AB57)</f>
        <v>253492.24999999994</v>
      </c>
      <c r="AC59" s="90">
        <f>SUM(AC7:AC57)</f>
        <v>6347.309999999998</v>
      </c>
      <c r="AD59" s="104">
        <f>AD7+AD8</f>
        <v>0</v>
      </c>
      <c r="AE59" s="54"/>
      <c r="AF59" s="54"/>
      <c r="AG59" s="101">
        <f>AD59+AE59+AF59</f>
        <v>0</v>
      </c>
      <c r="AH59" s="104">
        <f>D59</f>
        <v>24273</v>
      </c>
      <c r="AI59" s="54">
        <v>0</v>
      </c>
      <c r="AJ59" s="54">
        <v>0</v>
      </c>
      <c r="AK59" s="101">
        <v>247144.94</v>
      </c>
    </row>
    <row r="60" spans="3:36" ht="14.25">
      <c r="C60" s="1"/>
      <c r="D60" s="2"/>
      <c r="E60" s="2"/>
      <c r="F60" s="112">
        <v>300000</v>
      </c>
      <c r="G60" s="112">
        <v>0</v>
      </c>
      <c r="H60" s="112"/>
      <c r="I60" s="112"/>
      <c r="J60" s="112">
        <v>0</v>
      </c>
      <c r="K60" s="112">
        <v>39000</v>
      </c>
      <c r="L60" s="112">
        <v>0</v>
      </c>
      <c r="M60" s="112">
        <v>2000</v>
      </c>
      <c r="N60" s="112">
        <v>87000</v>
      </c>
      <c r="O60" s="112">
        <v>0</v>
      </c>
      <c r="P60" s="112">
        <v>9800</v>
      </c>
      <c r="Q60" s="112">
        <v>7000</v>
      </c>
      <c r="R60" s="112"/>
      <c r="S60" s="112">
        <v>34500</v>
      </c>
      <c r="T60" s="112">
        <v>0</v>
      </c>
      <c r="U60" s="112">
        <v>0</v>
      </c>
      <c r="V60" s="112">
        <v>0</v>
      </c>
      <c r="W60" s="112">
        <v>9000</v>
      </c>
      <c r="X60" s="112">
        <v>11000</v>
      </c>
      <c r="Y60" s="112">
        <v>5000</v>
      </c>
      <c r="Z60" s="2"/>
      <c r="AA60" s="2"/>
      <c r="AB60" s="1"/>
      <c r="AC60" s="1"/>
      <c r="AD60" s="2"/>
      <c r="AE60" s="112">
        <v>300000</v>
      </c>
      <c r="AF60" s="112"/>
      <c r="AH60" s="2"/>
      <c r="AI60" s="112">
        <v>300000</v>
      </c>
      <c r="AJ60" s="112"/>
    </row>
    <row r="61" spans="3:36" ht="14.25">
      <c r="C61" s="3" t="s">
        <v>41</v>
      </c>
      <c r="D61" s="4">
        <f>D60-D59</f>
        <v>-24273</v>
      </c>
      <c r="E61" s="4"/>
      <c r="F61" s="113">
        <f aca="true" t="shared" si="2" ref="F61:Y61">F60-F59</f>
        <v>300000</v>
      </c>
      <c r="G61" s="113">
        <f t="shared" si="2"/>
        <v>-97598.16</v>
      </c>
      <c r="H61" s="113">
        <f t="shared" si="2"/>
        <v>0</v>
      </c>
      <c r="I61" s="113">
        <f t="shared" si="2"/>
        <v>0</v>
      </c>
      <c r="J61" s="113">
        <f t="shared" si="2"/>
        <v>-3800</v>
      </c>
      <c r="K61" s="113">
        <f t="shared" si="2"/>
        <v>31001.440000000002</v>
      </c>
      <c r="L61" s="113">
        <f t="shared" si="2"/>
        <v>0</v>
      </c>
      <c r="M61" s="113">
        <f t="shared" si="2"/>
        <v>1500</v>
      </c>
      <c r="N61" s="113">
        <f t="shared" si="2"/>
        <v>84324</v>
      </c>
      <c r="O61" s="113">
        <f t="shared" si="2"/>
        <v>-23295.72</v>
      </c>
      <c r="P61" s="113">
        <f t="shared" si="2"/>
        <v>-2905.92</v>
      </c>
      <c r="Q61" s="113">
        <f t="shared" si="2"/>
        <v>7000</v>
      </c>
      <c r="R61" s="113">
        <f t="shared" si="2"/>
        <v>0</v>
      </c>
      <c r="S61" s="113">
        <f t="shared" si="2"/>
        <v>-46.75</v>
      </c>
      <c r="T61" s="113">
        <f t="shared" si="2"/>
        <v>0</v>
      </c>
      <c r="U61" s="113">
        <f t="shared" si="2"/>
        <v>-7400.870000000001</v>
      </c>
      <c r="V61" s="113">
        <f t="shared" si="2"/>
        <v>-17000</v>
      </c>
      <c r="W61" s="113">
        <f t="shared" si="2"/>
        <v>-15273</v>
      </c>
      <c r="X61" s="113">
        <f t="shared" si="2"/>
        <v>11000</v>
      </c>
      <c r="Y61" s="113">
        <f t="shared" si="2"/>
        <v>-28</v>
      </c>
      <c r="Z61" s="1"/>
      <c r="AA61" s="1"/>
      <c r="AB61" s="1"/>
      <c r="AC61" s="1"/>
      <c r="AD61" s="4">
        <f>AD60-AD59</f>
        <v>0</v>
      </c>
      <c r="AE61" s="113">
        <f>AE60-AE59</f>
        <v>300000</v>
      </c>
      <c r="AF61" s="113"/>
      <c r="AH61" s="4">
        <f>AH60-AH59</f>
        <v>-24273</v>
      </c>
      <c r="AI61" s="113">
        <f>AI60-AI59</f>
        <v>300000</v>
      </c>
      <c r="AJ61" s="113"/>
    </row>
    <row r="62" spans="3:29" ht="14.2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3:29" ht="14.2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3:29" ht="14.2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3:29" ht="14.2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3:29" ht="14.2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3:30" ht="14.2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>
        <f>1481.96-1530.1</f>
        <v>-48.13999999999987</v>
      </c>
    </row>
    <row r="68" spans="3:29" ht="14.2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</sheetData>
  <sheetProtection/>
  <mergeCells count="118">
    <mergeCell ref="A51:A56"/>
    <mergeCell ref="A46:A50"/>
    <mergeCell ref="AC43:AC45"/>
    <mergeCell ref="AC46:AC50"/>
    <mergeCell ref="AC51:AC56"/>
    <mergeCell ref="AA51:AA56"/>
    <mergeCell ref="AA46:AA50"/>
    <mergeCell ref="A37:A42"/>
    <mergeCell ref="B37:B42"/>
    <mergeCell ref="AA37:AA42"/>
    <mergeCell ref="AB37:AB42"/>
    <mergeCell ref="B35:B36"/>
    <mergeCell ref="B5:B6"/>
    <mergeCell ref="AB13:AB16"/>
    <mergeCell ref="C5:C6"/>
    <mergeCell ref="AA35:AA36"/>
    <mergeCell ref="B9:B10"/>
    <mergeCell ref="AA11:AA12"/>
    <mergeCell ref="A23:A24"/>
    <mergeCell ref="B23:B24"/>
    <mergeCell ref="A27:A30"/>
    <mergeCell ref="B27:B30"/>
    <mergeCell ref="B25:B26"/>
    <mergeCell ref="A14:A15"/>
    <mergeCell ref="AB27:AB30"/>
    <mergeCell ref="A31:A33"/>
    <mergeCell ref="B31:B33"/>
    <mergeCell ref="A35:A36"/>
    <mergeCell ref="A59:C59"/>
    <mergeCell ref="A9:A10"/>
    <mergeCell ref="AA9:AA10"/>
    <mergeCell ref="AB43:AB45"/>
    <mergeCell ref="AA43:AA45"/>
    <mergeCell ref="AB46:AB50"/>
    <mergeCell ref="AB51:AB56"/>
    <mergeCell ref="B43:B45"/>
    <mergeCell ref="A43:A45"/>
    <mergeCell ref="B46:B50"/>
    <mergeCell ref="A57:A58"/>
    <mergeCell ref="B57:B58"/>
    <mergeCell ref="AA57:AA58"/>
    <mergeCell ref="AB9:AB10"/>
    <mergeCell ref="AA31:AA33"/>
    <mergeCell ref="B11:B12"/>
    <mergeCell ref="AB23:AB24"/>
    <mergeCell ref="AB25:AB26"/>
    <mergeCell ref="AB11:AB12"/>
    <mergeCell ref="AB19:AB22"/>
    <mergeCell ref="AA14:AA15"/>
    <mergeCell ref="AA19:AA22"/>
    <mergeCell ref="AA23:AA24"/>
    <mergeCell ref="AA27:AA30"/>
    <mergeCell ref="A1:AK1"/>
    <mergeCell ref="AB57:AB58"/>
    <mergeCell ref="AC57:AC58"/>
    <mergeCell ref="B14:B15"/>
    <mergeCell ref="B51:B56"/>
    <mergeCell ref="A7:A8"/>
    <mergeCell ref="B7:B8"/>
    <mergeCell ref="AA7:AA8"/>
    <mergeCell ref="AB7:AB8"/>
    <mergeCell ref="AC7:AC8"/>
    <mergeCell ref="AC37:AC42"/>
    <mergeCell ref="AB35:AB36"/>
    <mergeCell ref="AC35:AC36"/>
    <mergeCell ref="A25:A26"/>
    <mergeCell ref="A11:A12"/>
    <mergeCell ref="A19:A22"/>
    <mergeCell ref="B19:B22"/>
    <mergeCell ref="AB5:AB6"/>
    <mergeCell ref="A5:A6"/>
    <mergeCell ref="AC5:AC6"/>
    <mergeCell ref="AC27:AC30"/>
    <mergeCell ref="AA5:AA6"/>
    <mergeCell ref="AC23:AC24"/>
    <mergeCell ref="AC25:AC26"/>
    <mergeCell ref="AG31:AG33"/>
    <mergeCell ref="AG35:AG36"/>
    <mergeCell ref="AG37:AG42"/>
    <mergeCell ref="AG9:AG10"/>
    <mergeCell ref="AG11:AG12"/>
    <mergeCell ref="AG14:AG15"/>
    <mergeCell ref="AG19:AG22"/>
    <mergeCell ref="AG23:AG24"/>
    <mergeCell ref="D4:AA4"/>
    <mergeCell ref="AG5:AG6"/>
    <mergeCell ref="AG7:AG8"/>
    <mergeCell ref="AC9:AC10"/>
    <mergeCell ref="AC11:AC12"/>
    <mergeCell ref="AC19:AC22"/>
    <mergeCell ref="AC13:AC16"/>
    <mergeCell ref="AB31:AB33"/>
    <mergeCell ref="AC31:AC33"/>
    <mergeCell ref="AA25:AA26"/>
    <mergeCell ref="AK43:AK45"/>
    <mergeCell ref="AK46:AK50"/>
    <mergeCell ref="AK51:AK56"/>
    <mergeCell ref="AK57:AK58"/>
    <mergeCell ref="AD4:AG4"/>
    <mergeCell ref="AH4:AK4"/>
    <mergeCell ref="AG43:AG45"/>
    <mergeCell ref="AG46:AG50"/>
    <mergeCell ref="AG51:AG56"/>
    <mergeCell ref="AG57:AG58"/>
    <mergeCell ref="AK5:AK6"/>
    <mergeCell ref="AK7:AK8"/>
    <mergeCell ref="AK9:AK10"/>
    <mergeCell ref="AK11:AK12"/>
    <mergeCell ref="AK14:AK15"/>
    <mergeCell ref="AK19:AK22"/>
    <mergeCell ref="AK23:AK24"/>
    <mergeCell ref="AK25:AK26"/>
    <mergeCell ref="AK27:AK30"/>
    <mergeCell ref="AK31:AK33"/>
    <mergeCell ref="AK35:AK36"/>
    <mergeCell ref="AK37:AK42"/>
    <mergeCell ref="AG25:AG26"/>
    <mergeCell ref="AG27:AG30"/>
  </mergeCells>
  <printOptions/>
  <pageMargins left="0.3937007874015748" right="0.1968503937007874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:B2"/>
    </sheetView>
  </sheetViews>
  <sheetFormatPr defaultColWidth="8.796875" defaultRowHeight="14.25"/>
  <cols>
    <col min="1" max="1" width="19.8984375" style="0" customWidth="1"/>
  </cols>
  <sheetData>
    <row r="1" spans="1:2" ht="14.25">
      <c r="A1" t="s">
        <v>33</v>
      </c>
      <c r="B1" t="s">
        <v>38</v>
      </c>
    </row>
    <row r="2" ht="14.25">
      <c r="B2" t="s">
        <v>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GOLINA</dc:creator>
  <cp:keywords/>
  <dc:description/>
  <cp:lastModifiedBy>Kinga</cp:lastModifiedBy>
  <cp:lastPrinted>2014-05-28T07:10:10Z</cp:lastPrinted>
  <dcterms:created xsi:type="dcterms:W3CDTF">2010-11-06T12:15:42Z</dcterms:created>
  <dcterms:modified xsi:type="dcterms:W3CDTF">2014-05-28T12:47:29Z</dcterms:modified>
  <cp:category/>
  <cp:version/>
  <cp:contentType/>
  <cp:contentStatus/>
</cp:coreProperties>
</file>