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480" windowHeight="109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'Arkusz1'!$A$1:$F$40</definedName>
  </definedNames>
  <calcPr fullCalcOnLoad="1"/>
</workbook>
</file>

<file path=xl/sharedStrings.xml><?xml version="1.0" encoding="utf-8"?>
<sst xmlns="http://schemas.openxmlformats.org/spreadsheetml/2006/main" count="108" uniqueCount="52">
  <si>
    <t xml:space="preserve"> Przychody i rozchody budżetu Gminy Golina</t>
  </si>
  <si>
    <t>Wyszczególnienie</t>
  </si>
  <si>
    <t>I.</t>
  </si>
  <si>
    <t xml:space="preserve">PRZYCHODY </t>
  </si>
  <si>
    <t>1.</t>
  </si>
  <si>
    <t>§ 952 - Przychody z zaciągniętych pożyczek i kredytów na rynku krajowym</t>
  </si>
  <si>
    <t>II.</t>
  </si>
  <si>
    <t>ROZCHODY</t>
  </si>
  <si>
    <t>§ 992 – spłaty otrzymanych krajowych pożyczek  i kredytów</t>
  </si>
  <si>
    <t>w tym:</t>
  </si>
  <si>
    <t>a)</t>
  </si>
  <si>
    <t>b)</t>
  </si>
  <si>
    <t>c)</t>
  </si>
  <si>
    <t>d)</t>
  </si>
  <si>
    <t>e)</t>
  </si>
  <si>
    <t>Umowa pożyczki nr 116/P/OW-ks-K/I/07</t>
  </si>
  <si>
    <t>Dochody</t>
  </si>
  <si>
    <t>Przychody</t>
  </si>
  <si>
    <t>Wydatki</t>
  </si>
  <si>
    <t>Razem</t>
  </si>
  <si>
    <t>Rozchody</t>
  </si>
  <si>
    <t>deficyt</t>
  </si>
  <si>
    <t>BILANS</t>
  </si>
  <si>
    <t>Zwiększenie (+) Zmniejszenie (-)</t>
  </si>
  <si>
    <t>2.</t>
  </si>
  <si>
    <t>§ 962 – Pożyczki udzielone na finansowanie zadań realizowanych z udziałem środków pochodzących z budżetu Unii Europejskiej</t>
  </si>
  <si>
    <t>Umowa pożyczki nr 1/2009 - dot. Dom Kultury  w Golinie na finansowanie zadania pn.: " Rozbudowa świetlicy w Barbarce oraz remont świetlic w Kolnie, Węglewie, Myśliborzu celem utworzenia wiejskich ośrodków upowszechniania kultury, sztuki, rekreacji i integracji społecznej"</t>
  </si>
  <si>
    <t>Umowa kredytowa nr 1/2009</t>
  </si>
  <si>
    <t>3.</t>
  </si>
  <si>
    <t>Umowa kredytowa nr 2/2009</t>
  </si>
  <si>
    <t>Umowa pożyczki nr 1/2009 - dot. Domu Kultury w Golinie na finansowanie zadania pn.: " Rozbudowa świetlicy w Barbarce oraz remont świetlic w Kolnie, Węglewie, Myśliborzu celem utworzenia wiejskich ośrodków upowszechniania kultury, sztuki, rekreacji i integracji społecznej"</t>
  </si>
  <si>
    <t>Umowa pożyczki nr 1/2010 - dot. Biblioteka Publiczna w Golinie na finansowanie zadania pn.: " Przebudowa, remont, termomodernizacja budynku wraz z wyposażeniem Biblioteki Publicznej w Golinie"</t>
  </si>
  <si>
    <t>Lp.</t>
  </si>
  <si>
    <t>Umowa kredytowa nr 682/2010/00002764/00</t>
  </si>
  <si>
    <t>h)</t>
  </si>
  <si>
    <t>i)</t>
  </si>
  <si>
    <t>po zmianach z 4.11</t>
  </si>
  <si>
    <t>Umowa kredytowa nr 21 / 10 / 2391</t>
  </si>
  <si>
    <t>nowy kredyt</t>
  </si>
  <si>
    <t xml:space="preserve">                         Przewodnicząca Rady Miejskiej</t>
  </si>
  <si>
    <t>Umowa kredytowa nr 10/3999</t>
  </si>
  <si>
    <t>§ 950 - Wolne środki, o których mowa w art. 217 ust. 2 pkt. 6 ustawy</t>
  </si>
  <si>
    <t xml:space="preserve">§ 951 - Przychody ze spłat pożyczek i kredytów udzielonych ze środków publicznych, w tym: </t>
  </si>
  <si>
    <t>§ 902 - Przychody ze spłat pożyczek udzielonych na finansowanie zadań realizowanych z udziałem środków pochodzących z budżetu Unii Europejskiej, w tym:</t>
  </si>
  <si>
    <t>po zmianach 28.07.2011 - źle wylicz. Wolne środki (r. 413.844,32 zł )</t>
  </si>
  <si>
    <t>po zmianach z 27.10.2011</t>
  </si>
  <si>
    <t>wg pierwotnej uchwały</t>
  </si>
  <si>
    <t>Umowa kredytowa nr 7000619/36504/2012</t>
  </si>
  <si>
    <t>Plan na rok 2014</t>
  </si>
  <si>
    <t>Załącznik nr 5 do Uchwały Rady Miejskiej w Golinie Nr LII/215/ 2014 z dnia 17 czerwca 2014 roku, zmieniający załącznik nr 6 do Uchwały Rady Miejskiej w Golinie Nr XLVI / 189 / 2014 z dnia 23 stycznia 2014roku.</t>
  </si>
  <si>
    <t xml:space="preserve">                                          </t>
  </si>
  <si>
    <r>
      <t xml:space="preserve">                                  </t>
    </r>
    <r>
      <rPr>
        <i/>
        <sz val="10"/>
        <rFont val="Arial"/>
        <family val="2"/>
      </rPr>
      <t>Anna Kapturska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</si>
</sst>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     &quot;;\-#,##0.00&quot;      &quot;;&quot; -&quot;#&quot;      &quot;;@\ "/>
    <numFmt numFmtId="165" formatCode="\ #,##0.00&quot; zł &quot;;\-#,##0.00&quot; zł &quot;;&quot; -&quot;#&quot; zł &quot;;@\ "/>
    <numFmt numFmtId="166" formatCode="_-* #,##0\ _z_ł_-;\-* #,##0\ _z_ł_-;_-* &quot;- &quot;_z_ł_-;_-@_-"/>
  </numFmts>
  <fonts count="48">
    <font>
      <sz val="10"/>
      <name val="Arial"/>
      <family val="0"/>
    </font>
    <font>
      <sz val="10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i/>
      <sz val="10"/>
      <name val="Arial"/>
      <family val="2"/>
    </font>
    <font>
      <b/>
      <i/>
      <sz val="10"/>
      <name val="Arial CE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4" fontId="0" fillId="0" borderId="10" xfId="0" applyNumberFormat="1" applyBorder="1" applyAlignment="1">
      <alignment/>
    </xf>
    <xf numFmtId="4" fontId="0" fillId="33" borderId="10" xfId="0" applyNumberForma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4" fontId="4" fillId="34" borderId="15" xfId="0" applyNumberFormat="1" applyFont="1" applyFill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3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horizontal="center"/>
    </xf>
    <xf numFmtId="49" fontId="0" fillId="34" borderId="15" xfId="0" applyNumberFormat="1" applyFont="1" applyFill="1" applyBorder="1" applyAlignment="1">
      <alignment/>
    </xf>
    <xf numFmtId="49" fontId="5" fillId="0" borderId="15" xfId="0" applyNumberFormat="1" applyFont="1" applyBorder="1" applyAlignment="1">
      <alignment/>
    </xf>
    <xf numFmtId="49" fontId="3" fillId="34" borderId="15" xfId="0" applyNumberFormat="1" applyFont="1" applyFill="1" applyBorder="1" applyAlignment="1">
      <alignment/>
    </xf>
    <xf numFmtId="49" fontId="7" fillId="0" borderId="15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7" fillId="0" borderId="18" xfId="0" applyFont="1" applyBorder="1" applyAlignment="1">
      <alignment/>
    </xf>
    <xf numFmtId="49" fontId="7" fillId="0" borderId="15" xfId="0" applyNumberFormat="1" applyFont="1" applyBorder="1" applyAlignment="1">
      <alignment horizontal="right" vertical="top"/>
    </xf>
    <xf numFmtId="4" fontId="3" fillId="34" borderId="15" xfId="0" applyNumberFormat="1" applyFont="1" applyFill="1" applyBorder="1" applyAlignment="1">
      <alignment horizontal="right"/>
    </xf>
    <xf numFmtId="4" fontId="0" fillId="0" borderId="15" xfId="0" applyNumberFormat="1" applyFont="1" applyBorder="1" applyAlignment="1">
      <alignment/>
    </xf>
    <xf numFmtId="0" fontId="0" fillId="35" borderId="0" xfId="0" applyFont="1" applyFill="1" applyAlignment="1">
      <alignment/>
    </xf>
    <xf numFmtId="4" fontId="0" fillId="0" borderId="15" xfId="0" applyNumberFormat="1" applyFill="1" applyBorder="1" applyAlignment="1">
      <alignment horizontal="right"/>
    </xf>
    <xf numFmtId="4" fontId="0" fillId="0" borderId="19" xfId="0" applyNumberFormat="1" applyFont="1" applyBorder="1" applyAlignment="1">
      <alignment/>
    </xf>
    <xf numFmtId="49" fontId="7" fillId="0" borderId="20" xfId="0" applyNumberFormat="1" applyFont="1" applyBorder="1" applyAlignment="1">
      <alignment/>
    </xf>
    <xf numFmtId="4" fontId="6" fillId="35" borderId="15" xfId="0" applyNumberFormat="1" applyFont="1" applyFill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4" fontId="0" fillId="35" borderId="0" xfId="0" applyNumberFormat="1" applyFill="1" applyBorder="1" applyAlignment="1">
      <alignment/>
    </xf>
    <xf numFmtId="0" fontId="4" fillId="35" borderId="0" xfId="0" applyFont="1" applyFill="1" applyBorder="1" applyAlignment="1">
      <alignment/>
    </xf>
    <xf numFmtId="4" fontId="3" fillId="35" borderId="0" xfId="0" applyNumberFormat="1" applyFont="1" applyFill="1" applyBorder="1" applyAlignment="1">
      <alignment/>
    </xf>
    <xf numFmtId="3" fontId="8" fillId="35" borderId="0" xfId="0" applyNumberFormat="1" applyFont="1" applyFill="1" applyBorder="1" applyAlignment="1">
      <alignment/>
    </xf>
    <xf numFmtId="4" fontId="0" fillId="35" borderId="0" xfId="0" applyNumberFormat="1" applyFont="1" applyFill="1" applyBorder="1" applyAlignment="1">
      <alignment/>
    </xf>
    <xf numFmtId="4" fontId="6" fillId="36" borderId="15" xfId="0" applyNumberFormat="1" applyFont="1" applyFill="1" applyBorder="1" applyAlignment="1">
      <alignment horizontal="right"/>
    </xf>
    <xf numFmtId="0" fontId="0" fillId="37" borderId="0" xfId="0" applyFill="1" applyBorder="1" applyAlignment="1">
      <alignment/>
    </xf>
    <xf numFmtId="4" fontId="0" fillId="37" borderId="0" xfId="0" applyNumberFormat="1" applyFill="1" applyBorder="1" applyAlignment="1">
      <alignment/>
    </xf>
    <xf numFmtId="0" fontId="4" fillId="37" borderId="0" xfId="0" applyFont="1" applyFill="1" applyBorder="1" applyAlignment="1">
      <alignment/>
    </xf>
    <xf numFmtId="4" fontId="3" fillId="37" borderId="0" xfId="0" applyNumberFormat="1" applyFont="1" applyFill="1" applyBorder="1" applyAlignment="1">
      <alignment/>
    </xf>
    <xf numFmtId="164" fontId="4" fillId="0" borderId="16" xfId="0" applyNumberFormat="1" applyFont="1" applyBorder="1" applyAlignment="1">
      <alignment horizontal="center" wrapText="1"/>
    </xf>
    <xf numFmtId="4" fontId="0" fillId="0" borderId="21" xfId="0" applyNumberFormat="1" applyFont="1" applyBorder="1" applyAlignment="1">
      <alignment/>
    </xf>
    <xf numFmtId="4" fontId="0" fillId="35" borderId="22" xfId="0" applyNumberFormat="1" applyFont="1" applyFill="1" applyBorder="1" applyAlignment="1">
      <alignment/>
    </xf>
    <xf numFmtId="4" fontId="1" fillId="35" borderId="15" xfId="0" applyNumberFormat="1" applyFont="1" applyFill="1" applyBorder="1" applyAlignment="1">
      <alignment horizontal="right"/>
    </xf>
    <xf numFmtId="4" fontId="0" fillId="0" borderId="23" xfId="0" applyNumberFormat="1" applyFont="1" applyBorder="1" applyAlignment="1">
      <alignment/>
    </xf>
    <xf numFmtId="49" fontId="7" fillId="0" borderId="24" xfId="0" applyNumberFormat="1" applyFont="1" applyBorder="1" applyAlignment="1">
      <alignment/>
    </xf>
    <xf numFmtId="49" fontId="7" fillId="0" borderId="17" xfId="0" applyNumberFormat="1" applyFont="1" applyBorder="1" applyAlignment="1">
      <alignment/>
    </xf>
    <xf numFmtId="166" fontId="0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3" fillId="34" borderId="25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3" fillId="34" borderId="22" xfId="0" applyFont="1" applyFill="1" applyBorder="1" applyAlignment="1">
      <alignment wrapText="1"/>
    </xf>
    <xf numFmtId="0" fontId="7" fillId="0" borderId="18" xfId="0" applyNumberFormat="1" applyFont="1" applyBorder="1" applyAlignment="1">
      <alignment wrapText="1"/>
    </xf>
    <xf numFmtId="49" fontId="7" fillId="37" borderId="0" xfId="0" applyNumberFormat="1" applyFont="1" applyFill="1" applyBorder="1" applyAlignment="1">
      <alignment wrapText="1"/>
    </xf>
    <xf numFmtId="49" fontId="0" fillId="37" borderId="0" xfId="0" applyNumberFormat="1" applyFill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7" fillId="0" borderId="2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5" xfId="0" applyNumberFormat="1" applyFont="1" applyBorder="1" applyAlignment="1">
      <alignment wrapText="1"/>
    </xf>
    <xf numFmtId="0" fontId="7" fillId="0" borderId="10" xfId="0" applyNumberFormat="1" applyFont="1" applyBorder="1" applyAlignment="1">
      <alignment wrapText="1"/>
    </xf>
    <xf numFmtId="0" fontId="7" fillId="0" borderId="22" xfId="0" applyNumberFormat="1" applyFont="1" applyBorder="1" applyAlignment="1">
      <alignment wrapText="1"/>
    </xf>
    <xf numFmtId="0" fontId="7" fillId="0" borderId="27" xfId="0" applyFont="1" applyBorder="1" applyAlignment="1">
      <alignment/>
    </xf>
    <xf numFmtId="0" fontId="7" fillId="35" borderId="25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165" fontId="7" fillId="0" borderId="25" xfId="0" applyNumberFormat="1" applyFont="1" applyBorder="1" applyAlignment="1">
      <alignment wrapText="1"/>
    </xf>
    <xf numFmtId="165" fontId="7" fillId="0" borderId="10" xfId="0" applyNumberFormat="1" applyFont="1" applyBorder="1" applyAlignment="1">
      <alignment wrapText="1"/>
    </xf>
    <xf numFmtId="165" fontId="7" fillId="0" borderId="22" xfId="0" applyNumberFormat="1" applyFont="1" applyBorder="1" applyAlignment="1">
      <alignment wrapText="1"/>
    </xf>
    <xf numFmtId="0" fontId="5" fillId="37" borderId="18" xfId="0" applyFont="1" applyFill="1" applyBorder="1" applyAlignment="1">
      <alignment wrapText="1"/>
    </xf>
    <xf numFmtId="0" fontId="5" fillId="37" borderId="28" xfId="0" applyFont="1" applyFill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34" borderId="25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22" xfId="0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1" max="1" width="4.140625" style="0" customWidth="1"/>
    <col min="2" max="2" width="11.7109375" style="0" bestFit="1" customWidth="1"/>
    <col min="4" max="4" width="38.140625" style="0" customWidth="1"/>
    <col min="5" max="5" width="15.7109375" style="0" customWidth="1"/>
    <col min="6" max="6" width="16.140625" style="0" customWidth="1"/>
    <col min="7" max="7" width="12.7109375" style="0" customWidth="1"/>
    <col min="10" max="10" width="13.00390625" style="0" customWidth="1"/>
    <col min="11" max="11" width="9.7109375" style="0" bestFit="1" customWidth="1"/>
    <col min="12" max="12" width="10.7109375" style="0" customWidth="1"/>
    <col min="13" max="13" width="14.7109375" style="0" customWidth="1"/>
    <col min="14" max="14" width="13.421875" style="0" bestFit="1" customWidth="1"/>
    <col min="16" max="16" width="11.7109375" style="0" bestFit="1" customWidth="1"/>
  </cols>
  <sheetData>
    <row r="1" spans="1:9" ht="25.5" customHeight="1">
      <c r="A1" s="60" t="s">
        <v>49</v>
      </c>
      <c r="B1" s="61"/>
      <c r="C1" s="61"/>
      <c r="D1" s="61"/>
      <c r="E1" s="61"/>
      <c r="F1" s="61"/>
      <c r="G1" s="14"/>
      <c r="H1" s="14"/>
      <c r="I1" s="14"/>
    </row>
    <row r="2" spans="1:6" ht="12.75">
      <c r="A2" s="89"/>
      <c r="B2" s="89"/>
      <c r="C2" s="89"/>
      <c r="D2" s="89"/>
      <c r="E2" s="89"/>
      <c r="F2" s="89"/>
    </row>
    <row r="3" ht="12.75">
      <c r="J3" s="13"/>
    </row>
    <row r="4" ht="12.75">
      <c r="G4" s="13"/>
    </row>
    <row r="5" spans="1:10" ht="15.75">
      <c r="A5" s="1" t="s">
        <v>0</v>
      </c>
      <c r="B5" s="1"/>
      <c r="C5" s="1"/>
      <c r="D5" s="1"/>
      <c r="E5" s="1"/>
      <c r="G5" s="13"/>
      <c r="J5" s="13">
        <f>F21-F9</f>
        <v>417677.43000000005</v>
      </c>
    </row>
    <row r="6" spans="1:5" ht="16.5" thickBot="1">
      <c r="A6" s="1"/>
      <c r="B6" s="1"/>
      <c r="C6" s="1"/>
      <c r="D6" s="1"/>
      <c r="E6" s="1"/>
    </row>
    <row r="7" spans="1:14" ht="25.5">
      <c r="A7" s="23" t="s">
        <v>32</v>
      </c>
      <c r="B7" s="90" t="s">
        <v>1</v>
      </c>
      <c r="C7" s="91"/>
      <c r="D7" s="92"/>
      <c r="E7" s="21" t="s">
        <v>23</v>
      </c>
      <c r="F7" s="53" t="s">
        <v>48</v>
      </c>
      <c r="H7" s="49"/>
      <c r="I7" s="49"/>
      <c r="J7" s="49"/>
      <c r="K7" s="49"/>
      <c r="L7" s="49"/>
      <c r="M7" s="49"/>
      <c r="N7" s="49"/>
    </row>
    <row r="8" spans="1:14" ht="12.75">
      <c r="A8" s="24" t="s">
        <v>2</v>
      </c>
      <c r="B8" s="93" t="s">
        <v>3</v>
      </c>
      <c r="C8" s="94"/>
      <c r="D8" s="95"/>
      <c r="E8" s="17">
        <f>E9+E10+E12+E14</f>
        <v>851822.57</v>
      </c>
      <c r="F8" s="17">
        <f>F9+F10+F12+F14</f>
        <v>851822.57</v>
      </c>
      <c r="G8" s="13"/>
      <c r="H8" s="49"/>
      <c r="I8" s="49"/>
      <c r="J8" s="50"/>
      <c r="K8" s="50"/>
      <c r="L8" s="50"/>
      <c r="M8" s="50"/>
      <c r="N8" s="49"/>
    </row>
    <row r="9" spans="1:14" ht="27.75" customHeight="1">
      <c r="A9" s="25" t="s">
        <v>4</v>
      </c>
      <c r="B9" s="87" t="s">
        <v>41</v>
      </c>
      <c r="C9" s="87"/>
      <c r="D9" s="88"/>
      <c r="E9" s="48">
        <v>851822.57</v>
      </c>
      <c r="F9" s="37">
        <f>E9</f>
        <v>851822.57</v>
      </c>
      <c r="G9" s="13"/>
      <c r="H9" s="49"/>
      <c r="I9" s="49"/>
      <c r="J9" s="50"/>
      <c r="K9" s="50"/>
      <c r="L9" s="50"/>
      <c r="M9" s="50"/>
      <c r="N9" s="49"/>
    </row>
    <row r="10" spans="1:14" ht="42" customHeight="1" hidden="1">
      <c r="A10" s="25" t="s">
        <v>24</v>
      </c>
      <c r="B10" s="85" t="s">
        <v>43</v>
      </c>
      <c r="C10" s="85"/>
      <c r="D10" s="86"/>
      <c r="E10" s="18">
        <f>E11</f>
        <v>0</v>
      </c>
      <c r="F10" s="18">
        <f>F11</f>
        <v>0</v>
      </c>
      <c r="G10" s="13"/>
      <c r="H10" s="49"/>
      <c r="I10" s="49"/>
      <c r="J10" s="50"/>
      <c r="K10" s="50"/>
      <c r="L10" s="50"/>
      <c r="M10" s="50"/>
      <c r="N10" s="49"/>
    </row>
    <row r="11" spans="1:14" ht="45.75" customHeight="1" hidden="1">
      <c r="A11" s="30" t="s">
        <v>10</v>
      </c>
      <c r="B11" s="65" t="s">
        <v>26</v>
      </c>
      <c r="C11" s="65"/>
      <c r="D11" s="65"/>
      <c r="E11" s="20"/>
      <c r="F11" s="20">
        <v>0</v>
      </c>
      <c r="G11" s="13"/>
      <c r="H11" s="49"/>
      <c r="I11" s="49"/>
      <c r="J11" s="50"/>
      <c r="K11" s="50"/>
      <c r="L11" s="50"/>
      <c r="M11" s="50"/>
      <c r="N11" s="49"/>
    </row>
    <row r="12" spans="1:14" ht="29.25" customHeight="1" hidden="1">
      <c r="A12" s="25" t="s">
        <v>28</v>
      </c>
      <c r="B12" s="85" t="s">
        <v>42</v>
      </c>
      <c r="C12" s="85"/>
      <c r="D12" s="86"/>
      <c r="E12" s="18">
        <f>E13</f>
        <v>0</v>
      </c>
      <c r="F12" s="18">
        <f>F13</f>
        <v>0</v>
      </c>
      <c r="G12" s="13"/>
      <c r="H12" s="49"/>
      <c r="I12" s="49"/>
      <c r="J12" s="50"/>
      <c r="K12" s="50"/>
      <c r="L12" s="50"/>
      <c r="M12" s="50"/>
      <c r="N12" s="49"/>
    </row>
    <row r="13" spans="1:14" ht="46.5" customHeight="1" hidden="1">
      <c r="A13" s="30" t="s">
        <v>10</v>
      </c>
      <c r="B13" s="65" t="s">
        <v>26</v>
      </c>
      <c r="C13" s="65"/>
      <c r="D13" s="65"/>
      <c r="E13" s="20"/>
      <c r="F13" s="20">
        <v>0</v>
      </c>
      <c r="G13" s="13"/>
      <c r="H13" s="49"/>
      <c r="I13" s="49"/>
      <c r="J13" s="50"/>
      <c r="K13" s="50"/>
      <c r="L13" s="50"/>
      <c r="M13" s="50"/>
      <c r="N13" s="49"/>
    </row>
    <row r="14" spans="1:14" ht="27.75" customHeight="1" hidden="1">
      <c r="A14" s="25" t="s">
        <v>4</v>
      </c>
      <c r="B14" s="68" t="s">
        <v>5</v>
      </c>
      <c r="C14" s="69"/>
      <c r="D14" s="70"/>
      <c r="E14" s="18">
        <v>0</v>
      </c>
      <c r="F14" s="37">
        <v>0</v>
      </c>
      <c r="G14" s="13"/>
      <c r="H14" s="49"/>
      <c r="I14" s="51"/>
      <c r="J14" s="52"/>
      <c r="K14" s="52"/>
      <c r="L14" s="52"/>
      <c r="M14" s="52"/>
      <c r="N14" s="49"/>
    </row>
    <row r="15" spans="1:14" ht="27.75" customHeight="1" hidden="1">
      <c r="A15" s="25"/>
      <c r="B15" s="68"/>
      <c r="C15" s="69"/>
      <c r="D15" s="70"/>
      <c r="E15" s="18"/>
      <c r="F15" s="18"/>
      <c r="H15" s="49"/>
      <c r="I15" s="49"/>
      <c r="J15" s="50"/>
      <c r="K15" s="50"/>
      <c r="L15" s="50"/>
      <c r="M15" s="50"/>
      <c r="N15" s="49"/>
    </row>
    <row r="16" spans="1:14" ht="12.75">
      <c r="A16" s="26" t="s">
        <v>6</v>
      </c>
      <c r="B16" s="62" t="s">
        <v>7</v>
      </c>
      <c r="C16" s="63"/>
      <c r="D16" s="64"/>
      <c r="E16" s="31">
        <f>SUM(E17,E21)</f>
        <v>0</v>
      </c>
      <c r="F16" s="31">
        <f>SUM(F17,F21)</f>
        <v>1269500</v>
      </c>
      <c r="H16" s="49"/>
      <c r="I16" s="49"/>
      <c r="J16" s="50"/>
      <c r="K16" s="50"/>
      <c r="L16" s="50"/>
      <c r="M16" s="50"/>
      <c r="N16" s="49"/>
    </row>
    <row r="17" spans="1:14" ht="38.25" customHeight="1" hidden="1">
      <c r="A17" s="25" t="s">
        <v>4</v>
      </c>
      <c r="B17" s="68" t="s">
        <v>25</v>
      </c>
      <c r="C17" s="69"/>
      <c r="D17" s="70"/>
      <c r="E17" s="19">
        <f>SUM(E19:E20)</f>
        <v>0</v>
      </c>
      <c r="F17" s="19">
        <f>SUM(F19:F20)</f>
        <v>0</v>
      </c>
      <c r="H17" s="49"/>
      <c r="I17" s="49"/>
      <c r="J17" s="50"/>
      <c r="K17" s="50"/>
      <c r="L17" s="50"/>
      <c r="M17" s="50"/>
      <c r="N17" s="49"/>
    </row>
    <row r="18" spans="1:14" ht="12.75" hidden="1">
      <c r="A18" s="27"/>
      <c r="B18" s="68" t="s">
        <v>9</v>
      </c>
      <c r="C18" s="69"/>
      <c r="D18" s="70"/>
      <c r="E18" s="22"/>
      <c r="F18" s="38"/>
      <c r="H18" s="49"/>
      <c r="I18" s="51"/>
      <c r="J18" s="52"/>
      <c r="K18" s="52"/>
      <c r="L18" s="52"/>
      <c r="M18" s="52"/>
      <c r="N18" s="49"/>
    </row>
    <row r="19" spans="1:14" ht="48.75" customHeight="1" hidden="1" thickBot="1">
      <c r="A19" s="30" t="s">
        <v>10</v>
      </c>
      <c r="B19" s="76" t="s">
        <v>30</v>
      </c>
      <c r="C19" s="77"/>
      <c r="D19" s="78"/>
      <c r="E19" s="20"/>
      <c r="F19" s="20">
        <v>0</v>
      </c>
      <c r="H19" s="49"/>
      <c r="I19" s="49"/>
      <c r="J19" s="50"/>
      <c r="K19" s="50"/>
      <c r="L19" s="50"/>
      <c r="M19" s="50"/>
      <c r="N19" s="49"/>
    </row>
    <row r="20" spans="1:14" ht="38.25" customHeight="1" hidden="1">
      <c r="A20" s="30" t="s">
        <v>11</v>
      </c>
      <c r="B20" s="82" t="s">
        <v>31</v>
      </c>
      <c r="C20" s="83"/>
      <c r="D20" s="84"/>
      <c r="E20" s="34"/>
      <c r="F20" s="34">
        <f>241000+50000-291000</f>
        <v>0</v>
      </c>
      <c r="H20" s="49"/>
      <c r="I20" s="51"/>
      <c r="J20" s="52"/>
      <c r="K20" s="52"/>
      <c r="L20" s="52"/>
      <c r="M20" s="52"/>
      <c r="N20" s="49"/>
    </row>
    <row r="21" spans="1:14" ht="19.5" customHeight="1">
      <c r="A21" s="25" t="s">
        <v>4</v>
      </c>
      <c r="B21" s="68" t="s">
        <v>8</v>
      </c>
      <c r="C21" s="69"/>
      <c r="D21" s="70"/>
      <c r="E21" s="19">
        <f>SUM(E23:E31)</f>
        <v>0</v>
      </c>
      <c r="F21" s="19">
        <f>SUM(F23:F31)</f>
        <v>1269500</v>
      </c>
      <c r="H21" s="49"/>
      <c r="I21" s="49"/>
      <c r="J21" s="50"/>
      <c r="K21" s="50"/>
      <c r="L21" s="49"/>
      <c r="M21" s="50"/>
      <c r="N21" s="49"/>
    </row>
    <row r="22" spans="1:14" ht="12.75">
      <c r="A22" s="27"/>
      <c r="B22" s="68" t="s">
        <v>9</v>
      </c>
      <c r="C22" s="69"/>
      <c r="D22" s="70"/>
      <c r="E22" s="22"/>
      <c r="F22" s="38"/>
      <c r="H22" s="49"/>
      <c r="I22" s="51"/>
      <c r="J22" s="52"/>
      <c r="K22" s="50"/>
      <c r="L22" s="51"/>
      <c r="M22" s="52"/>
      <c r="N22" s="50"/>
    </row>
    <row r="23" spans="1:14" ht="13.5" customHeight="1" hidden="1" thickBot="1">
      <c r="A23" s="27" t="s">
        <v>10</v>
      </c>
      <c r="B23" s="29" t="s">
        <v>15</v>
      </c>
      <c r="C23" s="29"/>
      <c r="D23" s="29"/>
      <c r="E23" s="35">
        <v>0</v>
      </c>
      <c r="F23" s="39">
        <v>0</v>
      </c>
      <c r="H23" s="49"/>
      <c r="I23" s="49"/>
      <c r="J23" s="50"/>
      <c r="K23" s="52"/>
      <c r="L23" s="49"/>
      <c r="M23" s="50"/>
      <c r="N23" s="49"/>
    </row>
    <row r="24" spans="1:14" ht="13.5" customHeight="1">
      <c r="A24" s="27" t="s">
        <v>10</v>
      </c>
      <c r="B24" s="71" t="s">
        <v>27</v>
      </c>
      <c r="C24" s="72"/>
      <c r="D24" s="73"/>
      <c r="E24" s="54">
        <v>0</v>
      </c>
      <c r="F24" s="38">
        <v>100000</v>
      </c>
      <c r="G24" s="33"/>
      <c r="H24" s="49"/>
      <c r="I24" s="49"/>
      <c r="J24" s="50"/>
      <c r="K24" s="50"/>
      <c r="L24" s="50"/>
      <c r="M24" s="50"/>
      <c r="N24" s="49"/>
    </row>
    <row r="25" spans="1:14" ht="12.75" customHeight="1" hidden="1">
      <c r="A25" s="27" t="s">
        <v>11</v>
      </c>
      <c r="B25" s="71" t="s">
        <v>29</v>
      </c>
      <c r="C25" s="72"/>
      <c r="D25" s="73"/>
      <c r="E25" s="54">
        <v>0</v>
      </c>
      <c r="F25" s="38">
        <v>0</v>
      </c>
      <c r="H25" s="49"/>
      <c r="I25" s="49"/>
      <c r="J25" s="50"/>
      <c r="K25" s="50"/>
      <c r="L25" s="50"/>
      <c r="M25" s="50"/>
      <c r="N25" s="49"/>
    </row>
    <row r="26" spans="1:14" ht="12.75">
      <c r="A26" s="27" t="s">
        <v>11</v>
      </c>
      <c r="B26" s="71" t="s">
        <v>33</v>
      </c>
      <c r="C26" s="72"/>
      <c r="D26" s="73"/>
      <c r="E26" s="54">
        <v>0</v>
      </c>
      <c r="F26" s="38">
        <v>500000</v>
      </c>
      <c r="H26" s="66"/>
      <c r="I26" s="67"/>
      <c r="J26" s="67"/>
      <c r="K26" s="50"/>
      <c r="L26" s="50"/>
      <c r="M26" s="50"/>
      <c r="N26" s="49"/>
    </row>
    <row r="27" spans="1:13" ht="12.75">
      <c r="A27" s="27" t="s">
        <v>12</v>
      </c>
      <c r="B27" s="71" t="s">
        <v>37</v>
      </c>
      <c r="C27" s="72"/>
      <c r="D27" s="73"/>
      <c r="E27" s="54">
        <v>0</v>
      </c>
      <c r="F27" s="38">
        <v>569500</v>
      </c>
      <c r="J27" s="13"/>
      <c r="K27" s="13"/>
      <c r="L27" s="13"/>
      <c r="M27" s="13"/>
    </row>
    <row r="28" spans="1:13" ht="12.75">
      <c r="A28" s="27" t="s">
        <v>13</v>
      </c>
      <c r="B28" s="80" t="s">
        <v>40</v>
      </c>
      <c r="C28" s="81"/>
      <c r="D28" s="81"/>
      <c r="E28" s="55">
        <v>0</v>
      </c>
      <c r="F28" s="56">
        <v>100000</v>
      </c>
      <c r="I28" s="15" t="s">
        <v>46</v>
      </c>
      <c r="J28" s="13"/>
      <c r="K28" s="13"/>
      <c r="L28" s="13"/>
      <c r="M28" s="13"/>
    </row>
    <row r="29" spans="1:13" ht="12.75" customHeight="1" thickBot="1">
      <c r="A29" s="59" t="s">
        <v>14</v>
      </c>
      <c r="B29" s="79" t="s">
        <v>47</v>
      </c>
      <c r="C29" s="74"/>
      <c r="D29" s="74"/>
      <c r="E29" s="57">
        <v>0</v>
      </c>
      <c r="F29" s="40">
        <v>0</v>
      </c>
      <c r="I29" s="15"/>
      <c r="J29" s="13"/>
      <c r="K29" s="13"/>
      <c r="L29" s="13"/>
      <c r="M29" s="13"/>
    </row>
    <row r="30" spans="1:13" ht="12.75" hidden="1">
      <c r="A30" s="58" t="s">
        <v>34</v>
      </c>
      <c r="B30" s="72"/>
      <c r="C30" s="72"/>
      <c r="D30" s="73"/>
      <c r="E30" s="32"/>
      <c r="F30" s="38"/>
      <c r="I30" s="15"/>
      <c r="J30" s="13"/>
      <c r="K30" s="13"/>
      <c r="L30" s="13"/>
      <c r="M30" s="13"/>
    </row>
    <row r="31" spans="1:13" ht="13.5" hidden="1" thickBot="1">
      <c r="A31" s="36" t="s">
        <v>35</v>
      </c>
      <c r="B31" s="74"/>
      <c r="C31" s="74"/>
      <c r="D31" s="75"/>
      <c r="E31" s="28"/>
      <c r="F31" s="40"/>
      <c r="J31" s="13"/>
      <c r="K31" s="13"/>
      <c r="L31" s="13"/>
      <c r="M31" s="13"/>
    </row>
    <row r="32" spans="9:13" ht="12.75">
      <c r="I32" s="3" t="s">
        <v>16</v>
      </c>
      <c r="J32" s="7">
        <v>26714314</v>
      </c>
      <c r="K32" s="7"/>
      <c r="L32" s="7" t="s">
        <v>16</v>
      </c>
      <c r="M32" s="7">
        <v>26714314</v>
      </c>
    </row>
    <row r="33" spans="9:13" ht="12.75">
      <c r="I33" s="3" t="s">
        <v>17</v>
      </c>
      <c r="J33" s="8">
        <v>0</v>
      </c>
      <c r="K33" s="7"/>
      <c r="L33" s="7" t="s">
        <v>18</v>
      </c>
      <c r="M33" s="7">
        <v>-26714314</v>
      </c>
    </row>
    <row r="34" spans="9:14" ht="12.75">
      <c r="I34" s="4" t="s">
        <v>19</v>
      </c>
      <c r="J34" s="9">
        <f>SUM(J32:J33)</f>
        <v>26714314</v>
      </c>
      <c r="K34" s="9"/>
      <c r="L34" s="9" t="s">
        <v>21</v>
      </c>
      <c r="M34" s="9">
        <f>SUM(M32:M33)</f>
        <v>0</v>
      </c>
      <c r="N34" s="13">
        <f>M34-M14</f>
        <v>0</v>
      </c>
    </row>
    <row r="35" spans="4:14" ht="12.75">
      <c r="D35" s="15" t="s">
        <v>39</v>
      </c>
      <c r="I35" s="3" t="s">
        <v>18</v>
      </c>
      <c r="J35" s="7">
        <v>-26714314</v>
      </c>
      <c r="K35" s="7"/>
      <c r="L35" s="7" t="s">
        <v>17</v>
      </c>
      <c r="M35" s="8">
        <v>0</v>
      </c>
      <c r="N35" s="13"/>
    </row>
    <row r="36" spans="9:13" ht="12.75">
      <c r="I36" s="3" t="s">
        <v>20</v>
      </c>
      <c r="J36" s="7">
        <v>-1749500</v>
      </c>
      <c r="K36" s="7"/>
      <c r="L36" s="7" t="s">
        <v>20</v>
      </c>
      <c r="M36" s="7">
        <v>-1749500</v>
      </c>
    </row>
    <row r="37" spans="4:13" ht="13.5" thickBot="1">
      <c r="D37" s="15" t="s">
        <v>51</v>
      </c>
      <c r="I37" s="5" t="s">
        <v>19</v>
      </c>
      <c r="J37" s="10">
        <f>SUM(J35:J36)</f>
        <v>-28463814</v>
      </c>
      <c r="K37" s="10"/>
      <c r="L37" s="10" t="s">
        <v>19</v>
      </c>
      <c r="M37" s="10">
        <f>SUM(M35:M36)</f>
        <v>-1749500</v>
      </c>
    </row>
    <row r="38" spans="9:13" ht="13.5" thickBot="1">
      <c r="I38" s="6" t="s">
        <v>22</v>
      </c>
      <c r="J38" s="11">
        <f>J34+J37</f>
        <v>-1749500</v>
      </c>
      <c r="K38" s="11"/>
      <c r="L38" s="11"/>
      <c r="M38" s="12">
        <f>M34+M37</f>
        <v>-1749500</v>
      </c>
    </row>
    <row r="40" ht="12.75">
      <c r="D40" t="s">
        <v>50</v>
      </c>
    </row>
    <row r="41" spans="4:13" ht="12.75">
      <c r="D41" s="2"/>
      <c r="E41" s="2"/>
      <c r="F41" s="2"/>
      <c r="J41" s="13"/>
      <c r="K41" s="13"/>
      <c r="L41" s="13"/>
      <c r="M41" s="13"/>
    </row>
    <row r="42" spans="4:13" ht="12.75">
      <c r="D42" s="2"/>
      <c r="E42" s="2"/>
      <c r="I42" t="s">
        <v>44</v>
      </c>
      <c r="J42" s="13"/>
      <c r="K42" s="13"/>
      <c r="L42" s="13"/>
      <c r="M42" s="13"/>
    </row>
    <row r="43" spans="4:13" ht="12.75">
      <c r="D43" s="2"/>
      <c r="E43" s="2"/>
      <c r="F43" s="2"/>
      <c r="I43" s="3" t="s">
        <v>16</v>
      </c>
      <c r="J43" s="7">
        <v>29787486</v>
      </c>
      <c r="K43" s="7"/>
      <c r="L43" s="7" t="s">
        <v>16</v>
      </c>
      <c r="M43" s="7">
        <v>29787486</v>
      </c>
    </row>
    <row r="44" spans="4:13" ht="12.75">
      <c r="D44" s="2"/>
      <c r="E44" s="2"/>
      <c r="F44" s="2"/>
      <c r="I44" s="3" t="s">
        <v>17</v>
      </c>
      <c r="J44" s="8">
        <v>737844</v>
      </c>
      <c r="K44" s="7"/>
      <c r="L44" s="7" t="s">
        <v>18</v>
      </c>
      <c r="M44" s="7">
        <v>-28655830</v>
      </c>
    </row>
    <row r="45" spans="4:14" ht="12.75">
      <c r="D45" s="2"/>
      <c r="E45" s="2">
        <f>816230-701575</f>
        <v>114655</v>
      </c>
      <c r="F45" s="2"/>
      <c r="I45" s="4" t="s">
        <v>19</v>
      </c>
      <c r="J45" s="9">
        <f>SUM(J43:J44)</f>
        <v>30525330</v>
      </c>
      <c r="K45" s="9"/>
      <c r="L45" s="9" t="s">
        <v>21</v>
      </c>
      <c r="M45" s="9">
        <f>SUM(M43:M44)</f>
        <v>1131656</v>
      </c>
      <c r="N45" s="13">
        <f>M34-M45</f>
        <v>-1131656</v>
      </c>
    </row>
    <row r="46" spans="4:13" ht="12.75">
      <c r="D46" s="2"/>
      <c r="E46" s="2">
        <f>6184550+701575</f>
        <v>6886125</v>
      </c>
      <c r="F46" s="2"/>
      <c r="I46" s="3" t="s">
        <v>18</v>
      </c>
      <c r="J46" s="7">
        <v>-28655830</v>
      </c>
      <c r="K46" s="7"/>
      <c r="L46" s="7" t="s">
        <v>17</v>
      </c>
      <c r="M46" s="8">
        <v>737844</v>
      </c>
    </row>
    <row r="47" spans="4:13" ht="12.75">
      <c r="D47" s="2"/>
      <c r="E47" s="2">
        <f>SUM(E45:E46)</f>
        <v>7000780</v>
      </c>
      <c r="F47" s="2"/>
      <c r="I47" s="3" t="s">
        <v>20</v>
      </c>
      <c r="J47" s="7">
        <v>-1869500</v>
      </c>
      <c r="K47" s="7"/>
      <c r="L47" s="7" t="s">
        <v>20</v>
      </c>
      <c r="M47" s="7">
        <v>-1869500</v>
      </c>
    </row>
    <row r="48" spans="4:13" ht="13.5" thickBot="1">
      <c r="D48" s="2"/>
      <c r="E48" s="2"/>
      <c r="F48" s="2"/>
      <c r="I48" s="5" t="s">
        <v>19</v>
      </c>
      <c r="J48" s="10">
        <f>SUM(J46:J47)</f>
        <v>-30525330</v>
      </c>
      <c r="K48" s="10"/>
      <c r="L48" s="10" t="s">
        <v>19</v>
      </c>
      <c r="M48" s="10">
        <f>SUM(M46:M47)</f>
        <v>-1131656</v>
      </c>
    </row>
    <row r="49" spans="4:13" ht="13.5" thickBot="1">
      <c r="D49" s="2"/>
      <c r="E49" s="2"/>
      <c r="F49" s="2"/>
      <c r="I49" s="6" t="s">
        <v>22</v>
      </c>
      <c r="J49" s="11">
        <f>J45+J48</f>
        <v>0</v>
      </c>
      <c r="K49" s="11"/>
      <c r="L49" s="11"/>
      <c r="M49" s="12">
        <f>M45+M48</f>
        <v>0</v>
      </c>
    </row>
    <row r="50" spans="4:10" ht="12.75">
      <c r="D50" s="2"/>
      <c r="E50" s="2"/>
      <c r="F50" s="2"/>
      <c r="J50" s="13">
        <f>12090000-J44</f>
        <v>11352156</v>
      </c>
    </row>
    <row r="52" spans="9:13" ht="12.75">
      <c r="I52" s="15" t="s">
        <v>45</v>
      </c>
      <c r="J52" s="13"/>
      <c r="K52" s="13"/>
      <c r="L52" s="13"/>
      <c r="M52" s="13"/>
    </row>
    <row r="53" spans="10:13" ht="12.75">
      <c r="J53" s="13"/>
      <c r="K53" s="13"/>
      <c r="L53" s="13"/>
      <c r="M53" s="13"/>
    </row>
    <row r="54" spans="9:13" ht="12.75">
      <c r="I54" s="3" t="s">
        <v>16</v>
      </c>
      <c r="J54" s="7">
        <v>30553086</v>
      </c>
      <c r="K54" s="7"/>
      <c r="L54" s="7" t="s">
        <v>16</v>
      </c>
      <c r="M54" s="7">
        <v>30553086</v>
      </c>
    </row>
    <row r="55" spans="9:13" ht="12.75">
      <c r="I55" s="3" t="s">
        <v>17</v>
      </c>
      <c r="J55" s="8">
        <v>737844</v>
      </c>
      <c r="K55" s="7"/>
      <c r="L55" s="7" t="s">
        <v>18</v>
      </c>
      <c r="M55" s="7">
        <v>-29481430</v>
      </c>
    </row>
    <row r="56" spans="9:14" ht="12.75">
      <c r="I56" s="4" t="s">
        <v>19</v>
      </c>
      <c r="J56" s="9">
        <f>SUM(J54:J55)</f>
        <v>31290930</v>
      </c>
      <c r="K56" s="9"/>
      <c r="L56" s="9" t="s">
        <v>21</v>
      </c>
      <c r="M56" s="9">
        <f>SUM(M54:M55)</f>
        <v>1071656</v>
      </c>
      <c r="N56" s="13">
        <f>M45-M56</f>
        <v>60000</v>
      </c>
    </row>
    <row r="57" spans="9:14" ht="12.75">
      <c r="I57" s="3" t="s">
        <v>18</v>
      </c>
      <c r="J57" s="7">
        <v>-29481430</v>
      </c>
      <c r="K57" s="7"/>
      <c r="L57" s="7" t="s">
        <v>17</v>
      </c>
      <c r="M57" s="8">
        <v>737844</v>
      </c>
      <c r="N57" s="16"/>
    </row>
    <row r="58" spans="9:14" ht="12.75">
      <c r="I58" s="3" t="s">
        <v>20</v>
      </c>
      <c r="J58" s="7">
        <v>-1809500</v>
      </c>
      <c r="K58" s="7"/>
      <c r="L58" s="7" t="s">
        <v>20</v>
      </c>
      <c r="M58" s="7">
        <v>-1809500</v>
      </c>
      <c r="N58" s="13">
        <f>M47-M58</f>
        <v>-60000</v>
      </c>
    </row>
    <row r="59" spans="9:14" ht="13.5" thickBot="1">
      <c r="I59" s="5" t="s">
        <v>19</v>
      </c>
      <c r="J59" s="10">
        <f>SUM(J57:J58)</f>
        <v>-31290930</v>
      </c>
      <c r="K59" s="10"/>
      <c r="L59" s="10" t="s">
        <v>19</v>
      </c>
      <c r="M59" s="10">
        <f>SUM(M57:M58)</f>
        <v>-1071656</v>
      </c>
      <c r="N59">
        <f>11766000+500000-500000-9987709-673291-1105000</f>
        <v>0</v>
      </c>
    </row>
    <row r="60" spans="9:13" ht="13.5" thickBot="1">
      <c r="I60" s="6" t="s">
        <v>22</v>
      </c>
      <c r="J60" s="11">
        <f>J56+J59</f>
        <v>0</v>
      </c>
      <c r="K60" s="11"/>
      <c r="L60" s="11"/>
      <c r="M60" s="12">
        <f>M56+M59</f>
        <v>0</v>
      </c>
    </row>
    <row r="63" spans="9:16" ht="12.75">
      <c r="I63" s="15" t="s">
        <v>36</v>
      </c>
      <c r="J63" s="13"/>
      <c r="K63" s="13"/>
      <c r="L63" s="13"/>
      <c r="M63" s="13"/>
      <c r="O63" s="41"/>
      <c r="P63" s="41"/>
    </row>
    <row r="64" spans="10:16" ht="12.75">
      <c r="J64" s="13"/>
      <c r="K64" s="13"/>
      <c r="L64" s="13"/>
      <c r="M64" s="13"/>
      <c r="O64" s="41"/>
      <c r="P64" s="41"/>
    </row>
    <row r="65" spans="9:16" ht="12.75">
      <c r="I65" s="3" t="s">
        <v>16</v>
      </c>
      <c r="J65" s="7"/>
      <c r="K65" s="7"/>
      <c r="L65" s="7" t="s">
        <v>16</v>
      </c>
      <c r="M65" s="7"/>
      <c r="O65" s="41"/>
      <c r="P65" s="41"/>
    </row>
    <row r="66" spans="9:16" ht="12.75">
      <c r="I66" s="3" t="s">
        <v>17</v>
      </c>
      <c r="J66" s="8"/>
      <c r="K66" s="7"/>
      <c r="L66" s="7" t="s">
        <v>18</v>
      </c>
      <c r="M66" s="7"/>
      <c r="O66" s="41"/>
      <c r="P66" s="41"/>
    </row>
    <row r="67" spans="9:16" ht="12.75">
      <c r="I67" s="4" t="s">
        <v>19</v>
      </c>
      <c r="J67" s="9">
        <f>SUM(J65:J66)</f>
        <v>0</v>
      </c>
      <c r="K67" s="9"/>
      <c r="L67" s="9" t="s">
        <v>21</v>
      </c>
      <c r="M67" s="9">
        <f>SUM(M65:M66)</f>
        <v>0</v>
      </c>
      <c r="N67" s="13">
        <f>M56-M67</f>
        <v>1071656</v>
      </c>
      <c r="O67" s="41"/>
      <c r="P67" s="41"/>
    </row>
    <row r="68" spans="9:16" ht="12.75">
      <c r="I68" s="3" t="s">
        <v>18</v>
      </c>
      <c r="J68" s="7"/>
      <c r="K68" s="7"/>
      <c r="L68" s="7" t="s">
        <v>17</v>
      </c>
      <c r="M68" s="8"/>
      <c r="N68" s="16"/>
      <c r="O68" s="41"/>
      <c r="P68" s="41"/>
    </row>
    <row r="69" spans="9:16" ht="12.75">
      <c r="I69" s="3" t="s">
        <v>20</v>
      </c>
      <c r="J69" s="7"/>
      <c r="K69" s="7"/>
      <c r="L69" s="7" t="s">
        <v>20</v>
      </c>
      <c r="M69" s="7"/>
      <c r="N69" s="13">
        <f>M58-M69</f>
        <v>-1809500</v>
      </c>
      <c r="O69" s="41"/>
      <c r="P69" s="43"/>
    </row>
    <row r="70" spans="9:16" ht="13.5" thickBot="1">
      <c r="I70" s="5" t="s">
        <v>19</v>
      </c>
      <c r="J70" s="10">
        <f>SUM(J68:J69)</f>
        <v>0</v>
      </c>
      <c r="K70" s="10"/>
      <c r="L70" s="10" t="s">
        <v>19</v>
      </c>
      <c r="M70" s="10">
        <f>SUM(M68:M69)</f>
        <v>0</v>
      </c>
      <c r="N70">
        <f>11766000+500000-500000-9987709-673291-1105000</f>
        <v>0</v>
      </c>
      <c r="O70" s="41"/>
      <c r="P70" s="41"/>
    </row>
    <row r="71" spans="9:16" ht="13.5" thickBot="1">
      <c r="I71" s="6" t="s">
        <v>22</v>
      </c>
      <c r="J71" s="11">
        <f>J67+J70</f>
        <v>0</v>
      </c>
      <c r="K71" s="11"/>
      <c r="L71" s="11"/>
      <c r="M71" s="12">
        <f>M67+M70</f>
        <v>0</v>
      </c>
      <c r="O71" s="41"/>
      <c r="P71" s="41"/>
    </row>
    <row r="72" spans="9:16" ht="12.75">
      <c r="I72" s="44"/>
      <c r="J72" s="45">
        <f>J66-J55+324000</f>
        <v>-413844</v>
      </c>
      <c r="K72" s="45"/>
      <c r="L72" s="45"/>
      <c r="M72" s="45"/>
      <c r="N72" s="41"/>
      <c r="O72" s="41"/>
      <c r="P72" s="41"/>
    </row>
    <row r="73" spans="9:16" ht="12.75">
      <c r="I73" s="41"/>
      <c r="J73" s="43">
        <f>J66-7695000</f>
        <v>-7695000</v>
      </c>
      <c r="K73" s="47" t="s">
        <v>38</v>
      </c>
      <c r="L73" s="46"/>
      <c r="M73" s="43"/>
      <c r="N73" s="41"/>
      <c r="O73" s="41"/>
      <c r="P73" s="41"/>
    </row>
    <row r="74" spans="9:16" ht="12.75">
      <c r="I74" s="41"/>
      <c r="J74" s="43"/>
      <c r="K74" s="41"/>
      <c r="L74" s="41"/>
      <c r="M74" s="41"/>
      <c r="N74" s="41"/>
      <c r="O74" s="41"/>
      <c r="P74" s="41"/>
    </row>
    <row r="75" spans="9:16" ht="12.75">
      <c r="I75" s="41"/>
      <c r="J75" s="41"/>
      <c r="K75" s="41"/>
      <c r="L75" s="41"/>
      <c r="M75" s="41"/>
      <c r="N75" s="41"/>
      <c r="O75" s="41"/>
      <c r="P75" s="41"/>
    </row>
    <row r="76" spans="9:16" ht="12.75">
      <c r="I76" s="42"/>
      <c r="J76" s="43"/>
      <c r="K76" s="43"/>
      <c r="L76" s="43"/>
      <c r="M76" s="43"/>
      <c r="N76" s="41"/>
      <c r="O76" s="41"/>
      <c r="P76" s="41"/>
    </row>
    <row r="77" spans="9:16" ht="12.75">
      <c r="I77" s="41"/>
      <c r="J77" s="43"/>
      <c r="K77" s="43"/>
      <c r="L77" s="43"/>
      <c r="M77" s="43"/>
      <c r="N77" s="41"/>
      <c r="O77" s="41"/>
      <c r="P77" s="41"/>
    </row>
    <row r="78" spans="9:16" ht="12.75">
      <c r="I78" s="41"/>
      <c r="J78" s="43"/>
      <c r="K78" s="43"/>
      <c r="L78" s="43"/>
      <c r="M78" s="43"/>
      <c r="N78" s="41"/>
      <c r="O78" s="41"/>
      <c r="P78" s="41"/>
    </row>
    <row r="79" spans="9:16" ht="12.75">
      <c r="I79" s="41"/>
      <c r="J79" s="43"/>
      <c r="K79" s="43"/>
      <c r="L79" s="43"/>
      <c r="M79" s="43"/>
      <c r="N79" s="41"/>
      <c r="O79" s="41"/>
      <c r="P79" s="41"/>
    </row>
    <row r="80" spans="9:16" ht="12.75">
      <c r="I80" s="44"/>
      <c r="J80" s="45"/>
      <c r="K80" s="45"/>
      <c r="L80" s="45"/>
      <c r="M80" s="45"/>
      <c r="N80" s="41"/>
      <c r="O80" s="41"/>
      <c r="P80" s="41"/>
    </row>
    <row r="81" spans="9:16" ht="12.75">
      <c r="I81" s="41"/>
      <c r="J81" s="43"/>
      <c r="K81" s="43"/>
      <c r="L81" s="43"/>
      <c r="M81" s="43"/>
      <c r="N81" s="41"/>
      <c r="O81" s="41"/>
      <c r="P81" s="41"/>
    </row>
    <row r="82" spans="9:16" ht="12.75">
      <c r="I82" s="41"/>
      <c r="J82" s="43"/>
      <c r="K82" s="43"/>
      <c r="L82" s="43"/>
      <c r="M82" s="43"/>
      <c r="N82" s="41"/>
      <c r="O82" s="41"/>
      <c r="P82" s="41"/>
    </row>
    <row r="83" spans="9:16" ht="12.75">
      <c r="I83" s="44"/>
      <c r="J83" s="45"/>
      <c r="K83" s="45"/>
      <c r="L83" s="45"/>
      <c r="M83" s="45"/>
      <c r="N83" s="41"/>
      <c r="O83" s="41"/>
      <c r="P83" s="41"/>
    </row>
    <row r="84" spans="9:16" ht="12.75">
      <c r="I84" s="41"/>
      <c r="J84" s="43"/>
      <c r="K84" s="43"/>
      <c r="L84" s="43"/>
      <c r="M84" s="43"/>
      <c r="N84" s="41"/>
      <c r="O84" s="41"/>
      <c r="P84" s="41"/>
    </row>
    <row r="85" spans="9:16" ht="12.75">
      <c r="I85" s="41"/>
      <c r="J85" s="41"/>
      <c r="K85" s="41"/>
      <c r="L85" s="41"/>
      <c r="M85" s="41"/>
      <c r="N85" s="41"/>
      <c r="O85" s="41"/>
      <c r="P85" s="41"/>
    </row>
    <row r="86" spans="9:16" ht="12.75">
      <c r="I86" s="42"/>
      <c r="J86" s="43"/>
      <c r="K86" s="43"/>
      <c r="L86" s="43"/>
      <c r="M86" s="43"/>
      <c r="N86" s="41"/>
      <c r="O86" s="41"/>
      <c r="P86" s="41"/>
    </row>
    <row r="87" spans="9:16" ht="12.75">
      <c r="I87" s="41"/>
      <c r="J87" s="43"/>
      <c r="K87" s="43"/>
      <c r="L87" s="43"/>
      <c r="M87" s="43"/>
      <c r="N87" s="41"/>
      <c r="O87" s="41"/>
      <c r="P87" s="41"/>
    </row>
    <row r="88" spans="9:16" ht="12.75">
      <c r="I88" s="41"/>
      <c r="J88" s="43"/>
      <c r="K88" s="43"/>
      <c r="L88" s="43"/>
      <c r="M88" s="43"/>
      <c r="N88" s="41"/>
      <c r="O88" s="41"/>
      <c r="P88" s="41"/>
    </row>
    <row r="89" spans="9:16" ht="12.75">
      <c r="I89" s="41"/>
      <c r="J89" s="43"/>
      <c r="K89" s="43"/>
      <c r="L89" s="43"/>
      <c r="M89" s="43"/>
      <c r="N89" s="41"/>
      <c r="O89" s="41"/>
      <c r="P89" s="41"/>
    </row>
    <row r="90" spans="9:16" ht="12.75">
      <c r="I90" s="44"/>
      <c r="J90" s="45"/>
      <c r="K90" s="45"/>
      <c r="L90" s="45"/>
      <c r="M90" s="45"/>
      <c r="N90" s="41"/>
      <c r="O90" s="41"/>
      <c r="P90" s="41"/>
    </row>
    <row r="91" spans="9:16" ht="12.75">
      <c r="I91" s="41"/>
      <c r="J91" s="43"/>
      <c r="K91" s="43"/>
      <c r="L91" s="43"/>
      <c r="M91" s="43"/>
      <c r="N91" s="41"/>
      <c r="O91" s="41"/>
      <c r="P91" s="41"/>
    </row>
    <row r="92" spans="9:16" ht="12.75">
      <c r="I92" s="41"/>
      <c r="J92" s="43"/>
      <c r="K92" s="43"/>
      <c r="L92" s="43"/>
      <c r="M92" s="43"/>
      <c r="N92" s="41"/>
      <c r="O92" s="41"/>
      <c r="P92" s="41"/>
    </row>
    <row r="93" spans="9:16" ht="12.75">
      <c r="I93" s="44"/>
      <c r="J93" s="45"/>
      <c r="K93" s="45"/>
      <c r="L93" s="45"/>
      <c r="M93" s="45"/>
      <c r="N93" s="41"/>
      <c r="O93" s="41"/>
      <c r="P93" s="41"/>
    </row>
    <row r="94" spans="9:16" ht="12.75">
      <c r="I94" s="41"/>
      <c r="J94" s="43"/>
      <c r="K94" s="43"/>
      <c r="L94" s="43"/>
      <c r="M94" s="43"/>
      <c r="N94" s="41"/>
      <c r="O94" s="41"/>
      <c r="P94" s="41"/>
    </row>
    <row r="95" spans="9:16" ht="12.75">
      <c r="I95" s="41"/>
      <c r="J95" s="41"/>
      <c r="K95" s="41"/>
      <c r="L95" s="41"/>
      <c r="M95" s="41"/>
      <c r="N95" s="41"/>
      <c r="O95" s="41"/>
      <c r="P95" s="41"/>
    </row>
    <row r="96" spans="9:16" ht="12.75">
      <c r="I96" s="41"/>
      <c r="J96" s="41"/>
      <c r="K96" s="41"/>
      <c r="L96" s="41"/>
      <c r="M96" s="41"/>
      <c r="N96" s="41"/>
      <c r="O96" s="41"/>
      <c r="P96" s="41"/>
    </row>
    <row r="97" spans="9:16" ht="12.75">
      <c r="I97" s="41"/>
      <c r="J97" s="41"/>
      <c r="K97" s="41"/>
      <c r="L97" s="41"/>
      <c r="M97" s="41"/>
      <c r="N97" s="41"/>
      <c r="O97" s="41"/>
      <c r="P97" s="41"/>
    </row>
    <row r="98" spans="9:16" ht="12.75">
      <c r="I98" s="41"/>
      <c r="J98" s="41"/>
      <c r="K98" s="41"/>
      <c r="L98" s="41"/>
      <c r="M98" s="41"/>
      <c r="N98" s="41"/>
      <c r="O98" s="41"/>
      <c r="P98" s="41"/>
    </row>
    <row r="99" spans="9:16" ht="12.75">
      <c r="I99" s="41"/>
      <c r="J99" s="41"/>
      <c r="K99" s="41"/>
      <c r="L99" s="41"/>
      <c r="M99" s="41"/>
      <c r="N99" s="41"/>
      <c r="O99" s="41"/>
      <c r="P99" s="41"/>
    </row>
    <row r="100" spans="9:16" ht="12.75">
      <c r="I100" s="41"/>
      <c r="J100" s="41"/>
      <c r="K100" s="41"/>
      <c r="L100" s="41"/>
      <c r="M100" s="41"/>
      <c r="N100" s="41"/>
      <c r="O100" s="41"/>
      <c r="P100" s="41"/>
    </row>
    <row r="101" spans="9:16" ht="12.75">
      <c r="I101" s="41"/>
      <c r="J101" s="41"/>
      <c r="K101" s="41"/>
      <c r="L101" s="41"/>
      <c r="M101" s="41"/>
      <c r="N101" s="41"/>
      <c r="O101" s="41"/>
      <c r="P101" s="41"/>
    </row>
    <row r="102" spans="9:16" ht="12.75">
      <c r="I102" s="41"/>
      <c r="J102" s="41"/>
      <c r="K102" s="41"/>
      <c r="L102" s="41"/>
      <c r="M102" s="41"/>
      <c r="N102" s="41"/>
      <c r="O102" s="41"/>
      <c r="P102" s="41"/>
    </row>
  </sheetData>
  <sheetProtection/>
  <mergeCells count="27">
    <mergeCell ref="B14:D14"/>
    <mergeCell ref="B15:D15"/>
    <mergeCell ref="B12:D12"/>
    <mergeCell ref="B13:D13"/>
    <mergeCell ref="B9:D9"/>
    <mergeCell ref="A2:F2"/>
    <mergeCell ref="B7:D7"/>
    <mergeCell ref="B8:D8"/>
    <mergeCell ref="B10:D10"/>
    <mergeCell ref="B26:D26"/>
    <mergeCell ref="B31:D31"/>
    <mergeCell ref="B19:D19"/>
    <mergeCell ref="B27:D27"/>
    <mergeCell ref="B29:D29"/>
    <mergeCell ref="B28:D28"/>
    <mergeCell ref="B20:D20"/>
    <mergeCell ref="B30:D30"/>
    <mergeCell ref="A1:F1"/>
    <mergeCell ref="B16:D16"/>
    <mergeCell ref="B11:D11"/>
    <mergeCell ref="H26:J26"/>
    <mergeCell ref="B18:D18"/>
    <mergeCell ref="B17:D17"/>
    <mergeCell ref="B21:D21"/>
    <mergeCell ref="B22:D22"/>
    <mergeCell ref="B24:D24"/>
    <mergeCell ref="B25:D2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Praca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Oliwer</dc:creator>
  <cp:keywords/>
  <dc:description/>
  <cp:lastModifiedBy>user</cp:lastModifiedBy>
  <cp:lastPrinted>2014-05-08T11:17:15Z</cp:lastPrinted>
  <dcterms:created xsi:type="dcterms:W3CDTF">2008-11-06T13:12:20Z</dcterms:created>
  <dcterms:modified xsi:type="dcterms:W3CDTF">2014-06-18T08:11:30Z</dcterms:modified>
  <cp:category/>
  <cp:version/>
  <cp:contentType/>
  <cp:contentStatus/>
</cp:coreProperties>
</file>