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uchwała" sheetId="1" r:id="rId1"/>
    <sheet name="dochody" sheetId="2" r:id="rId2"/>
    <sheet name="wydatki" sheetId="3" r:id="rId3"/>
    <sheet name="zlecone" sheetId="4" r:id="rId4"/>
    <sheet name="dotacje" sheetId="5" r:id="rId5"/>
    <sheet name="majątkowe" sheetId="6" r:id="rId6"/>
    <sheet name="wpi" sheetId="7" r:id="rId7"/>
    <sheet name="Przychody i rozchody" sheetId="8" r:id="rId8"/>
    <sheet name="Uzasadnienie" sheetId="9" r:id="rId9"/>
  </sheets>
  <definedNames>
    <definedName name="_xlnm.Print_Area" localSheetId="1">'dochody'!$A$1:$E$38</definedName>
    <definedName name="_xlnm.Print_Area" localSheetId="4">'dotacje'!$A$1:$E$25</definedName>
    <definedName name="_xlnm.Print_Area" localSheetId="5">'majątkowe'!$A$1:$E$50</definedName>
    <definedName name="_xlnm.Print_Area" localSheetId="0">'uchwała'!$A$1:$I$69</definedName>
    <definedName name="_xlnm.Print_Area" localSheetId="6">'wpi'!$A$1:$I$30</definedName>
    <definedName name="_xlnm.Print_Area" localSheetId="2">'wydatki'!$A$1:$E$99</definedName>
    <definedName name="_xlnm.Print_Area" localSheetId="3">'zlecone'!$A$1:$F$66</definedName>
    <definedName name="Excel_BuiltIn_Print_Area_7_1">'wpi'!$A$1:$I$32</definedName>
    <definedName name="Excel_BuiltIn_Print_Area_6_1">'majątkowe'!$A$1:$E$41</definedName>
    <definedName name="Excel_BuiltIn_Print_Area_1_1">'uchwała'!$A$1:$I$63</definedName>
    <definedName name="Excel_BuiltIn_Print_Area_4_1">'zlecone'!$A$1:$F$34</definedName>
    <definedName name="Excel_BuiltIn_Print_Area_1_1_1">'uchwała'!$A$1:$I$64</definedName>
    <definedName name="Excel_BuiltIn_Print_Area_6_1_1">'majątkowe'!$A$1:$E$48</definedName>
    <definedName name="Excel_BuiltIn_Print_Area_1_1_1_1">'uchwała'!$A$1:$I$68</definedName>
    <definedName name="Excel_BuiltIn_Print_Area_7_11">"$#ODWOŁANIE!.$A$1:$G$54"</definedName>
    <definedName name="Excel_BuiltIn_Print_Area_8">"$#ODWOŁANIE!.$A$1:$G$32"</definedName>
    <definedName name="Excel_BuiltIn_Print_Area_6_1_1_1">"$#ODWOŁANIE!.$A$1:$H$148"</definedName>
  </definedNames>
  <calcPr fullCalcOnLoad="1"/>
</workbook>
</file>

<file path=xl/sharedStrings.xml><?xml version="1.0" encoding="utf-8"?>
<sst xmlns="http://schemas.openxmlformats.org/spreadsheetml/2006/main" count="472" uniqueCount="322">
  <si>
    <t>UCHWAŁA NR XXII/112/2008</t>
  </si>
  <si>
    <t>Rady Miejskiej w Golinie</t>
  </si>
  <si>
    <t>z dnia 26 maja 2008 roku</t>
  </si>
  <si>
    <t>w sprawie zmiany budżetu na rok 2008</t>
  </si>
  <si>
    <t>Na podstawie:</t>
  </si>
  <si>
    <t xml:space="preserve"> - art.18 ust. 2 pkt. 4, 9 litera  "d",  pkt. 10 ustawy z dnia 8 marca 1990 roku o samorządzie  gminnym</t>
  </si>
  <si>
    <t xml:space="preserve">   (Dz. U. z 2001 roku Nr 142, poz. 1591 ze zmianami)</t>
  </si>
  <si>
    <t xml:space="preserve"> - art. 165, 166,  173 ust. 1, art. 175, 176, 182, 184 ust. 1, 2 i 3, art.188 ust. 2 i 195 ust. 2 i 3 ustawy </t>
  </si>
  <si>
    <t xml:space="preserve">  z dnia 30 czerwca 2005 roku  o finansach publicznych  (Dz. U. z 2005 roku Nr 249 poz. 2104 ze zmianami)</t>
  </si>
  <si>
    <t>Rada Miejska w Golinie uchwala, co następuje:</t>
  </si>
  <si>
    <t xml:space="preserve">W Uchwale Nr XVIII/86/2007 Rady Miejskiej w Golinie z dnia 27 grudnia 2007 roku w sprawie budżetu  </t>
  </si>
  <si>
    <t>Gminy Golina na rok 2008 zmienionej:</t>
  </si>
  <si>
    <t xml:space="preserve"> - Uchwałą Nr XIX/101/2008 z dnia 31 stycznia 2008 roku</t>
  </si>
  <si>
    <t xml:space="preserve"> - Uchwałą Nr XX/103/2008 z dnia 20 marca 2008 roku</t>
  </si>
  <si>
    <t>- Uchwałą Nr XXI/110/2008 z dnia 25 kwietnia 2008 roku</t>
  </si>
  <si>
    <t>wprowadza się następujące zmiany:</t>
  </si>
  <si>
    <t>§1</t>
  </si>
  <si>
    <t xml:space="preserve">1. Uchwalone w § 1 ust. 1 dochody budżetu gminy zwiększa się o kwotę 614 674,00 zł </t>
  </si>
  <si>
    <t>to jest do kwoty:</t>
  </si>
  <si>
    <t>zgodnie z załącznikiem nr 1</t>
  </si>
  <si>
    <t>z tego:</t>
  </si>
  <si>
    <t>dochody bieżące zwiększa się o kwotę 299 674,00 zł</t>
  </si>
  <si>
    <t xml:space="preserve">dochody majątkowe zwiększa się o kwotę 315 000,00 zł </t>
  </si>
  <si>
    <t>2. Uchwalone w § 1 ust. 3 pkt.1) dotacje celowe na realizację zadań z zakresu administracji rządowej</t>
  </si>
  <si>
    <t xml:space="preserve">i innych zadań zleconych ustawami zwiększa się o kwotę 101 048,00 zł </t>
  </si>
  <si>
    <t>to jest do kwoty :</t>
  </si>
  <si>
    <t>zgodnie z załącznikiem nr 3</t>
  </si>
  <si>
    <t xml:space="preserve">3. Uchwalone w § 2 ust. 1 wydatki  budżetu gminy zwiększa się o kwotę 1 158 574,00 zł </t>
  </si>
  <si>
    <t xml:space="preserve">to jest do kwoty </t>
  </si>
  <si>
    <t>zgodnie z załącznikiem nr 2</t>
  </si>
  <si>
    <t>4. Uchwalone w § 2 ust. 2 pkt 1) wydatki bieżące zwiększa się o kwotę 716 574,00 zł</t>
  </si>
  <si>
    <t xml:space="preserve">5. Uchwalone w § 2 ust. 2 pkt. 1 lit.”a” wynagrodzenia i pochodne od wynagrodzeń </t>
  </si>
  <si>
    <t>zwiększa się o kwotę 146 250,00 zł</t>
  </si>
  <si>
    <t>6. Uchwalone w § 2 ust. 2 pkt 1) lit. „b” dotacje zwiększa się o kwotę 75 400,00 zł</t>
  </si>
  <si>
    <t xml:space="preserve">to jest do kwoty: </t>
  </si>
  <si>
    <t>zgodnie z załącznikiem nr 4</t>
  </si>
  <si>
    <t xml:space="preserve">7. Uchwalone w § 2 ust. 2 pkt 2) wydatki majątkowe zwiększa się o kwotę 442 000,00 zł </t>
  </si>
  <si>
    <t xml:space="preserve">zgodnie z załącznikiem nr 5 </t>
  </si>
  <si>
    <t xml:space="preserve">8. Przychody i rozchody budżetu określa załącznik  nr 8. </t>
  </si>
  <si>
    <t>9. Wydatki na wieloletnie programy inwestycyjne przewidziane do realizacji w latach 2008-2010 (WPI)</t>
  </si>
  <si>
    <t>określa załącznik nr 6.</t>
  </si>
  <si>
    <t>§ 2</t>
  </si>
  <si>
    <t>Wykonanie uchwały powierza się Burmistrzowi Goliny.</t>
  </si>
  <si>
    <t>§ 3</t>
  </si>
  <si>
    <t xml:space="preserve">Uchwała wchodzi w życie z dniem podjęcia i podlega ogłoszeniu  na tablicy ogłoszeń w Urzędzie </t>
  </si>
  <si>
    <t>Miejskim w Golinie i w Biuletynie Informacji Publicznej.</t>
  </si>
  <si>
    <t>Przewodniczący Rady Miejskiej</t>
  </si>
  <si>
    <t xml:space="preserve">       Lech Kwiatkowski</t>
  </si>
  <si>
    <t xml:space="preserve"> Załącznik Nr 1 do Uchwały Rady Miejskiej w Golinie Nr  VIII/86/2007 z dnia 27 grudnia 2007 roku w sprawie budżetu Gminy Golina w brzmieniu nadanym zał. nr 1 do Uchwały nr XXII/112/2008 z dnia 26 maja 2008 roku.</t>
  </si>
  <si>
    <t>Dz Rozdz</t>
  </si>
  <si>
    <t>§</t>
  </si>
  <si>
    <t>Nazwa</t>
  </si>
  <si>
    <t>Zwiększenie (+) Zmniejszenie (-)</t>
  </si>
  <si>
    <t>Plan na rok 2008</t>
  </si>
  <si>
    <t>2</t>
  </si>
  <si>
    <t>DOCHODY BIEŻĄCE</t>
  </si>
  <si>
    <t>I. Dochody własne</t>
  </si>
  <si>
    <t>Oświata i wychowanie</t>
  </si>
  <si>
    <t>80101</t>
  </si>
  <si>
    <t>Szkoły podstawowe</t>
  </si>
  <si>
    <t>2030</t>
  </si>
  <si>
    <t>Dotacje celowe przekazane z budżetu państwa na realizację własnych zadań bieżących gmin</t>
  </si>
  <si>
    <t>Przedszkola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</si>
  <si>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</si>
  <si>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</si>
  <si>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</si>
  <si>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</si>
  <si>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Opieka społeczna</t>
  </si>
  <si>
    <t>Ośrodki pomocy społecznej</t>
  </si>
  <si>
    <t>Pozostała działalność</t>
  </si>
  <si>
    <t>Edukacyjna opieka wychowawcza</t>
  </si>
  <si>
    <t>Pomoc materialna dla uczniów</t>
  </si>
  <si>
    <t>II. Dotacje celowe otrzymane z budżetu państwa na realizację zadań bieżących z zakresu administracji rządowej  oraz innych zadań zleconych gminie (związkom gmin) ustawami</t>
  </si>
  <si>
    <t>010</t>
  </si>
  <si>
    <t>Rolnictwo i łowiectwo</t>
  </si>
  <si>
    <t>01095</t>
  </si>
  <si>
    <t>2010</t>
  </si>
  <si>
    <t>Dotacje celowe otrzymane z budżetu państwa na realizację zadań bieżących z zakresu administracji rządowej  oraz innych zadań zleconych gminie (związkom gmin) ustawami</t>
  </si>
  <si>
    <t>DOCHODY MAJĄTKOWE</t>
  </si>
  <si>
    <t>600</t>
  </si>
  <si>
    <t>Transport i łączność</t>
  </si>
  <si>
    <t>60016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</si>
  <si>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</si>
  <si>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</si>
  <si>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</si>
  <si>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OGÓŁEM DOCHODY</t>
  </si>
  <si>
    <t xml:space="preserve">Załącznik Nr 2 do Uchwały Nr XVIII/86/2007 Rady Miejskiej w Golinie </t>
  </si>
  <si>
    <t>z dnia 27 grudnia 2007 roku w sprawie budżetu Gminy Golina na rok 2008</t>
  </si>
  <si>
    <t>w brzmieniu nadanym zał. Nr 2 do Uchwały Nr XXII/112/2008 z dnia 26 maja 2008 roku.</t>
  </si>
  <si>
    <t>Plan wydatków budżetowych na rok 2008</t>
  </si>
  <si>
    <t>Rozdz</t>
  </si>
  <si>
    <t>Zwiększenia (+) Zmniejszenia (-)</t>
  </si>
  <si>
    <t>ZADANIA WŁASNE</t>
  </si>
  <si>
    <t>01010</t>
  </si>
  <si>
    <t>Infrastruktura wodociągowa i sanitacyjna wsi</t>
  </si>
  <si>
    <t>4300</t>
  </si>
  <si>
    <t xml:space="preserve">Zakup usług pozostałych </t>
  </si>
  <si>
    <t>6050</t>
  </si>
  <si>
    <t>Wydatki inwestycyjne jednostek budżetowych</t>
  </si>
  <si>
    <t>6659</t>
  </si>
  <si>
    <t>Wpłaty gmin i powiatów na rzecz innych jednostek samorządu terytorialnego oraz związków gmin lub związków powiatów na dofinansowanie zadań inwestycyjnych i zakupów inwestycyjnych</t>
  </si>
  <si>
    <t>Zakup materiałów i wyposażenia</t>
  </si>
  <si>
    <t>Różne opłaty i składki</t>
  </si>
  <si>
    <t>Gospodarka mieszkaniowa</t>
  </si>
  <si>
    <t>Gospodarka gruntami i nieruchomościami</t>
  </si>
  <si>
    <t>Zakup energii</t>
  </si>
  <si>
    <t>Administracja publiczna</t>
  </si>
  <si>
    <t>Rady gmin (miast i miast na prawach powiatu)</t>
  </si>
  <si>
    <t>Podróże służbowe krajowe</t>
  </si>
  <si>
    <t>Urzędy gmin (miast i miast na prawach powiatu)</t>
  </si>
  <si>
    <t>Zakup akcesoriów komputerowych, w tym programów i licencji</t>
  </si>
  <si>
    <t>Promocja jednostek samorządu terytorialnego</t>
  </si>
  <si>
    <t>Bezpieczeństwo publiczne i ochrona przeciwpożarowa</t>
  </si>
  <si>
    <t>Komendy wojewódzkie Policji</t>
  </si>
  <si>
    <t>Wpłaty jednostek na fundusz celowy na finansowanie lub dofinansowanie zadań inwestycyjnych</t>
  </si>
  <si>
    <t>Ochotnicze straże pożarne</t>
  </si>
  <si>
    <t>Zakup usług remontowych</t>
  </si>
  <si>
    <t>Wynagrodzenia osobowe pracowników</t>
  </si>
  <si>
    <t>Składki na ubezpieczenia społeczne</t>
  </si>
  <si>
    <t>Składki na Fundusz Pracy</t>
  </si>
  <si>
    <t>Oddziały przedszkolne w szkołach podstawowych</t>
  </si>
  <si>
    <t>Dodatkowe wynagrodzenie roczne</t>
  </si>
  <si>
    <t>Gimnazja</t>
  </si>
  <si>
    <t>Zespoły obsługi ekonomiczno-administracyjnej szkół</t>
  </si>
  <si>
    <t>Pomoc społeczna</t>
  </si>
  <si>
    <t>Domy pomocy społecznej</t>
  </si>
  <si>
    <t>Zakup usług przez jednostki samorządu terytorialnego od innych jednostek samorządu terytorialnego</t>
  </si>
  <si>
    <t>Zasiłki i pomoc w naturze oraz składki na ubezpieczenia emerytalne i rentowe</t>
  </si>
  <si>
    <t>Świadczenia społeczne</t>
  </si>
  <si>
    <t>Wynagrodzenia bezosobowe</t>
  </si>
  <si>
    <t>Inne formy pomocy dla uczniów</t>
  </si>
  <si>
    <t>Gospodarka komunalna i ochrona środowiska</t>
  </si>
  <si>
    <t>Gospodarka ściekowa i ochrona wód</t>
  </si>
  <si>
    <t>Gospodarka odpadami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</si>
  <si>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</si>
  <si>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</si>
  <si>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</si>
  <si>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</si>
  <si>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</si>
  <si>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Zadania w zakresie kultury fizycznej i sportu</t>
  </si>
  <si>
    <t>Opłaty z tytułu zakupu usług telekomunikacyjnych telefonii stacjonarnej</t>
  </si>
  <si>
    <t>ZADANIA ZLECONE</t>
  </si>
  <si>
    <t>Razem wydatki:</t>
  </si>
  <si>
    <t>Załącznik Nr 3 do Uchwały Nr VIII/86/2007</t>
  </si>
  <si>
    <t>Rady Miejskiej w Golinie z dnia 27 grudnia  2007 r. w sprawie budżetu Gminy Golina</t>
  </si>
  <si>
    <t>w brzmieniu nadanym zał.nr 3 do uchwały nr XXII/112/2008 z dnia 26 maja 2008 roku.</t>
  </si>
  <si>
    <t>I. Dochody i wydatki związane z realizacją zadań z zakresu administracji  rządowej zleconych gminie  i innych zadań    zleconych ustawami w 2008 r.</t>
  </si>
  <si>
    <t>Dz.</t>
  </si>
  <si>
    <t>Rozdz.</t>
  </si>
  <si>
    <t>TREŚĆ</t>
  </si>
  <si>
    <t>Rok 2008</t>
  </si>
  <si>
    <t>Dotacje celowe przekazane z budżetu państwa na realizację zadań bieżących z zakresu administracji rządowej oraz innych zadań zleconych gminom (związkom gmin) ustawami</t>
  </si>
  <si>
    <t>Zakup usług pozostałych</t>
  </si>
  <si>
    <t>Urzędy wojewódzkie</t>
  </si>
  <si>
    <t>Odpisy na zakładowy fundusz świadczeń socjalnych</t>
  </si>
  <si>
    <t>Urzędy naczelnych organów władzy państwowej, kontroli i ochrony prawa oraz sądownictwa</t>
  </si>
  <si>
    <t xml:space="preserve">Urzędy naczelnych organów władzy państwowej, kontroli i ochrony prawa </t>
  </si>
  <si>
    <t>Świadczenia rodzinne oraz składki na ubezpieczenia emerytalne i rentowe z ubezpieczenia społecznego</t>
  </si>
  <si>
    <t>świadczenia społeczne</t>
  </si>
  <si>
    <t>Składki na ubezpieczenia zdrowotne opłacane za osoby pobierające niektóre świadczenia z pomocy społecznej oraz niektóre świadczenia rodzinne</t>
  </si>
  <si>
    <t>Składki na ubezpieczenia zdrowotne</t>
  </si>
  <si>
    <t>Zasiłki i pomoc w naturze oraz składki na ubezpieczenia społeczne</t>
  </si>
  <si>
    <t xml:space="preserve">RAZEM </t>
  </si>
  <si>
    <t>II. Plan dochodów na 2008 rok związanych z realizacją zadań z zakresu administracji rządowej</t>
  </si>
  <si>
    <t>Rozdział</t>
  </si>
  <si>
    <t>Dochody budżetu państwa związane z realizacją zadań zleconych jednostkom samorządu terytorialnego</t>
  </si>
  <si>
    <t>Usługi opiekuńcze i specjalistyczne usługi opiekuńcze</t>
  </si>
  <si>
    <t>Razem plan dochodów</t>
  </si>
  <si>
    <t>Załącznik nr 4 do Uchwały Rady Miejskiej w Golinie nr VIII/86/2007 z dnia 27 grudnia 2007 roku w sprawie budżetu Gminy Golina w brzmieniu nadanym zał. Nr 4 do uchwały Nr XXII/112/2008  z dnia 26 maja 2008 roku.</t>
  </si>
  <si>
    <t xml:space="preserve"> Dotacje związane z realizacją zadań gminy w 2008 roku</t>
  </si>
  <si>
    <t>Dział</t>
  </si>
  <si>
    <t>Opis</t>
  </si>
  <si>
    <t>Kwota dotacji</t>
  </si>
  <si>
    <t>01030</t>
  </si>
  <si>
    <t>2850</t>
  </si>
  <si>
    <t>Wpłaty gmin na rzecz izb rolniczych w wysokości 2% uzyskanych wpływów z podatku rolnego</t>
  </si>
  <si>
    <t>Usługa komunikacyjna</t>
  </si>
  <si>
    <t>Remont dróg powiatowych</t>
  </si>
  <si>
    <t>Utrzymanie gotowości bojowej i sprawności sprzętu ochrony przeciwpożarowej przez jednostki OSP</t>
  </si>
  <si>
    <t>Utrzymanie Przedszkola</t>
  </si>
  <si>
    <t xml:space="preserve">Organizacja wypoczynku dzieci i młodzieży zgodnie z Gminnym Programem Profilaktyki i Rozwiązywania Problemów Alkoholowych w trybie określonym ustawą z dnia 24 kwietnia 2003 roku o działalności pożytku publicznego i o wolontariacie </t>
  </si>
  <si>
    <t>Prowadzenie Izby Wytrzeźwień</t>
  </si>
  <si>
    <t>Powiatowe centra pomocy rodzinie</t>
  </si>
  <si>
    <t>Niesienie pomocy żywnościowej art. 17 ust. 2 pkt. 2 ustawy o pomocy społecznej</t>
  </si>
  <si>
    <t>Wpłaty gmin i powiatów na rzecz innych jednostek samorządu terytorialnego oraz związków gmin lub związków powiatów na dofinansowanie zadań bieżących</t>
  </si>
  <si>
    <t xml:space="preserve">Ustawa  z dnia 25 października 1991 r. o organizowaniu i prowadzeniu działalności kulturalnej </t>
  </si>
  <si>
    <t>Upowszechnianie kultury fizycznej i sportu na terenie miasta - ustawa z dnia 18 stycznia 1996 r. o kulturze fizycznej</t>
  </si>
  <si>
    <t>Razem</t>
  </si>
  <si>
    <t xml:space="preserve">                                   Lech Kwiatkowski</t>
  </si>
  <si>
    <t>Załącznik Nr 5 do Uchwały Nr VIII/86/2007</t>
  </si>
  <si>
    <t>Rady Miejskiej w Golinie z dnia 27 grudnia 2007 r.w sprawie budżetu Gminy Golina na rok 2008 w brzmieniu nadanym zał.nr 5 do uchwały nr XXII/112/2008  z dnia 26 maja  2008 roku.</t>
  </si>
  <si>
    <t xml:space="preserve"> Wykaz wydatków majątkowych na rok 2008 </t>
  </si>
  <si>
    <t xml:space="preserve">Lp. </t>
  </si>
  <si>
    <t>Uporządkowanie gospodarki wodno-ściekowej na terenie Gmin członkowskich MZWiK w Subregionie Konińskim</t>
  </si>
  <si>
    <t>Budowa sieci wodociągowej Kolno – Myśliborskie Holendry – Węglewskie Holendry, Bobrowo</t>
  </si>
  <si>
    <t>Razem dz.010</t>
  </si>
  <si>
    <t xml:space="preserve">Dotacje celowe na pomoc finansową udzieloną między jednostkami samorządu terytorialnego na dofinansowanie własnych zadań inwestycyjnych i zakupów inwestycyjnych (współfinansowanie budowy drogi powiatowej Nr 3230P na odcinku od drogi krajowej Nr 92 do torów kolejowych) </t>
  </si>
  <si>
    <t>Dokumentacja techniczna - budowa drogi Golina – Spławie o dł 2,76 km</t>
  </si>
  <si>
    <t>Dokumentacja techniczna - budowa drogi Węglew – Rosocha Kol. o dł 2,40km</t>
  </si>
  <si>
    <t>Budowa drogi Przyjma - Radwaniec o dł 1,25 km</t>
  </si>
  <si>
    <t>Budowa drogi z chodnikami i ścieżką rowerową, odwodnieniem Węglew Kraśnica</t>
  </si>
  <si>
    <t>Budowa ulic w mieście Golina wraz z odprowadzeniem wód deszczowych</t>
  </si>
  <si>
    <t>Przebudowa ulicy Nowej i Strażackiej w Golinie</t>
  </si>
  <si>
    <t>Budowa drogi dojazdowej Węglew – Rosocha</t>
  </si>
  <si>
    <t>Dokumentacja techniczna – budowa drogi Myślibórz – Kościół do Cmentarza</t>
  </si>
  <si>
    <t>Dokumentacja techniczna – budowa drogi Młynki Kraśnickie</t>
  </si>
  <si>
    <t>Razem dz. 600</t>
  </si>
  <si>
    <t>Zakup sprzętu informatycznego</t>
  </si>
  <si>
    <t>Zakup samochodów pożarniczych</t>
  </si>
  <si>
    <t>Razem dz. 754</t>
  </si>
  <si>
    <t xml:space="preserve">Zakup sprzętu </t>
  </si>
  <si>
    <t>Razem dz. 801</t>
  </si>
  <si>
    <t>Wykup gruntów pod przepompownię ścieków wraz z dojazdem przy ul. Chabrowej</t>
  </si>
  <si>
    <t>Uporządkowanie Gospodarki Odpadami na terenie Subregionu Konińskiego</t>
  </si>
  <si>
    <t>Dotacja celowa z budżetu na zakup środka trwałego</t>
  </si>
  <si>
    <t>Razem Dz. 900</t>
  </si>
  <si>
    <t>Termomodernizacja i remont biblioteki gminnej w Golinie</t>
  </si>
  <si>
    <t>Przebudowa i rozbudowa budynku strażnicy OSP w Przyjmie z przeznaczeniem na cele społeczno-kulturalne</t>
  </si>
  <si>
    <t>Przebudowa i rozbudowa budynku strażnicy OSP w Spławiu z przeznaczeniem na cele społeczno-kulturalne</t>
  </si>
  <si>
    <t>Razem dz.921</t>
  </si>
  <si>
    <t>Budowa hali widowiskowo-sportowej i zagospodarowanie działki w miejscowości Golina</t>
  </si>
  <si>
    <t>Budowa boiska w Kawnicach w ramach programu „Boisko w mojej gminie -ORLIK 2012”</t>
  </si>
  <si>
    <t>Razem dz. 926</t>
  </si>
  <si>
    <t>Razem wydatki majątkowe</t>
  </si>
  <si>
    <t>Załącznik Nr 6 do Uchwały Nr XVIII/86/2007  Rady Miejskiej w Golinie z dnia 27 grudnia 2007  roku w sprawie uchwalenia budżetu gminy Golina na rok 2008 w brzmieniu nadanym zał.nr 6 do uchwały nr XXII/112/2008  z dnia 26 maja 2008 roku.</t>
  </si>
  <si>
    <t>Wydatki na  wieloletnie programy inwestycyjne przewidziane do realizacji w latach 2008-2010 (WPI)</t>
  </si>
  <si>
    <t>Nazwa programu</t>
  </si>
  <si>
    <t>Cel</t>
  </si>
  <si>
    <t>Jedn. organiz. odp. za realizację lub koord.</t>
  </si>
  <si>
    <t>Okres realizacji</t>
  </si>
  <si>
    <t>Łączne nakłady finansowe</t>
  </si>
  <si>
    <t>Nakłady poniesione</t>
  </si>
  <si>
    <t xml:space="preserve">  Plan na 2008 rok  </t>
  </si>
  <si>
    <t xml:space="preserve">  Plan na 2009 rok  </t>
  </si>
  <si>
    <t xml:space="preserve">  Plan na 2010 rok  </t>
  </si>
  <si>
    <t>Zwiększenie ilości oczyszczonych ścieków, poprawa stanu środowiska, poprawa jakości i ilości wody</t>
  </si>
  <si>
    <t>ZMWiK Konin</t>
  </si>
  <si>
    <t>2006-2012</t>
  </si>
  <si>
    <t xml:space="preserve"> Wpłaty gmin i powiatów na rzecz innych jednostek samorządu terytorialnego oraz związków gmin lub związków powiatów na dofinansowanie zadań inwestycyjnych i zakupów inwestycyjnych (6659)</t>
  </si>
  <si>
    <t>Poprawa jakości stanu dróg</t>
  </si>
  <si>
    <t>Urząd Miejski</t>
  </si>
  <si>
    <t>2007-2010</t>
  </si>
  <si>
    <t>Wydatki inwestycyjne w jednostkach budżetowych (6050)</t>
  </si>
  <si>
    <t>Wydatki inwestycyjne w jednostkach budżetowych (6058)</t>
  </si>
  <si>
    <t>Wydatki inwestycyjne w jednostkach budżetowych (6059)</t>
  </si>
  <si>
    <t>Budowa drogi gminnej Węglew Kraśnica</t>
  </si>
  <si>
    <t>2007-2011</t>
  </si>
  <si>
    <t>Poprawa stanu środowiska poprzez uporządkowanie gospodarki odpadami</t>
  </si>
  <si>
    <t>Budowa hali widowiskowo-sportowej i zagospodarowanie dzialki w miejscowości Golina</t>
  </si>
  <si>
    <t>Porawa zaplecza dla rozwoju fizycznego dzieci i młodzieży</t>
  </si>
  <si>
    <t>OGÓŁEM</t>
  </si>
  <si>
    <t>Załącznik Nr 8 do Uchwały Nr VIII/86/2007</t>
  </si>
  <si>
    <t xml:space="preserve">Rady Miejskiej w Golinie z dnia 27 grudnia 2007 r. w brzmieniu nadanym Zał. Nr 8 </t>
  </si>
  <si>
    <t>do Uchwały nr XXII/112/2008 z dnia 26 maja  2008 roku.</t>
  </si>
  <si>
    <t xml:space="preserve"> Przychody i rozchody budżetu Gminy Golina</t>
  </si>
  <si>
    <t>L.p.</t>
  </si>
  <si>
    <t>Wyszczególnienie</t>
  </si>
  <si>
    <t>I.</t>
  </si>
  <si>
    <t xml:space="preserve">PRZYCHODY </t>
  </si>
  <si>
    <t>1.</t>
  </si>
  <si>
    <t>§ 952 - Przychody z zaciągniętych pożyczek i kredytów na rynku krajowym</t>
  </si>
  <si>
    <t>2.</t>
  </si>
  <si>
    <t>Przychody z tytułu innych rozliczeń krajowych § 955</t>
  </si>
  <si>
    <t>II.</t>
  </si>
  <si>
    <t>ROZCHODY</t>
  </si>
  <si>
    <t>§ 992 – spłaty otrzymanych krajowych pożyczek  i kredytów</t>
  </si>
  <si>
    <t>w tym:</t>
  </si>
  <si>
    <t>x</t>
  </si>
  <si>
    <t>a)</t>
  </si>
  <si>
    <t>Umowa pożyczki - 56/P/Ko/OW/04</t>
  </si>
  <si>
    <t>b)</t>
  </si>
  <si>
    <t>Umowa pożyczki - 130/P/Ko/OA/04</t>
  </si>
  <si>
    <t>c)</t>
  </si>
  <si>
    <t>Umowa kredytowa - 7/I/JST/2004</t>
  </si>
  <si>
    <t>d)</t>
  </si>
  <si>
    <t>Umowa pożyczki n-  57/P/Ko/OW/04</t>
  </si>
  <si>
    <t>e)</t>
  </si>
  <si>
    <t xml:space="preserve">Umowa pożyczki nr 135/P/OA-t/I/06 </t>
  </si>
  <si>
    <t>f)</t>
  </si>
  <si>
    <t xml:space="preserve">Umowa pożyczki nr 136/P/OA-7/I/06 </t>
  </si>
  <si>
    <t>g)</t>
  </si>
  <si>
    <t xml:space="preserve">Umowa kredytu nr 22185/7000619/2006 </t>
  </si>
  <si>
    <t>h)</t>
  </si>
  <si>
    <t>Umowa pożyczki nr 116/P/OW-ks-K/I/07</t>
  </si>
  <si>
    <t>i)</t>
  </si>
  <si>
    <t>Umowa kredytowa nr 310-13/3/II/12/2003</t>
  </si>
  <si>
    <t>Uzasadnienie do Uchwały nr XXII/112/2008</t>
  </si>
  <si>
    <t>z dnia 26 maja  Rady Miejskiej w Golinie</t>
  </si>
  <si>
    <t xml:space="preserve">w sprawie zmiany budżetu na rok 2008 </t>
  </si>
  <si>
    <t>Zmiany w § 1 wynikają z:</t>
  </si>
  <si>
    <t>- Pisma Wojewody Wielkopolskiego Nr FB.I-3.3011-170/08 z dnia 24.04.2008 roku</t>
  </si>
  <si>
    <t>zwiększenie dochodów o kwotę 32 900,00 zł.</t>
  </si>
  <si>
    <t>- Pisma z dnia 08.05.2008 roku z ZEAS zmiana dochodów między paragrafami.</t>
  </si>
  <si>
    <t>- Pisma Wojewody Wielkopolskiego Nr FB.I-3.3011-177/08 z dnia 07.05.2008 roku</t>
  </si>
  <si>
    <t>zwiększenie dochodów o kwotę 9 940,00 zł.</t>
  </si>
  <si>
    <t>- Pisma Wojewody Wielkopolskiego Nr FB.I-3.3011-148/08 z dnia 14.04.2008 roku</t>
  </si>
  <si>
    <t>zwiększenie dochodów o kwotę 151 436,00 zł.</t>
  </si>
  <si>
    <t>- Pisma Wojewody Wielkopolskiego Nr FB.I-3.3011-194/08 z dnia 12.05.2008 roku</t>
  </si>
  <si>
    <t>zwiększenie dochodów o kwotę 101 048,00 zł.</t>
  </si>
  <si>
    <t>- Wprowadzono kwotę 315 000,00 zł z FOGR.</t>
  </si>
  <si>
    <t>- Pisma Wojewody Wielkopolskiego Nr FB.I-3.3011-76/08 z dnia 21.05.2008 roku</t>
  </si>
  <si>
    <t>zwiększenie dochodów o kwotę 4 350,00 zł.</t>
  </si>
  <si>
    <t>W bilansie gminy za rok 2007 wykazane są wolne środki jako nadwyżka środków</t>
  </si>
  <si>
    <t>pieniężnych na rachunku bieżącym budżetu wynikająca z rozliczeń kredytów i pożyczek</t>
  </si>
  <si>
    <t>z lat ubiegłych w kwocie 566 651,14 zł.</t>
  </si>
  <si>
    <t>Wolne środki zostaną przeznaczone na następujące zadania:</t>
  </si>
  <si>
    <t>1. Opóźniona spłata raty kredytu</t>
  </si>
  <si>
    <t>2. Wydatki na inwestycje w kwocie:</t>
  </si>
  <si>
    <t xml:space="preserve">- Budowa drogi Węglew-Rosocha </t>
  </si>
  <si>
    <t>- Dokumentacja techniczna - budowa drogi Węglew – Rosocha Kol. o dł 2,40km</t>
  </si>
  <si>
    <t>- Dokumentacja techniczna - budowa drogi Golina - Spławie o dł 2,76 km</t>
  </si>
  <si>
    <t>- Dokumentacja techniczna – budowa drogi Myślibórz – Kościół do Cmentarza</t>
  </si>
  <si>
    <t>- Dokumentacja techniczna – budowa drogi Młynki Kraśnickie</t>
  </si>
  <si>
    <t>- Wykup gruntów pod przepompownię ścieków wraz z dojazdem przy ul. Chabrowej</t>
  </si>
  <si>
    <t>- Przebudowa i rozbudowa budynku strażnicy OSP w Przyjmie z przeznaczeniem na cele społeczno-kulturalne</t>
  </si>
  <si>
    <t>- Uporządkowanie gospodarki wodno-ściekowej na terenie Gmin członkowskich MZWiK w Subregionie Konińskim</t>
  </si>
  <si>
    <t>3. Wydatki Urzędu związane z wprowadzeniem podpisu elektronicznego</t>
  </si>
  <si>
    <t>4. Dotacja podmiotowa dla Domu Kultury w Golinie</t>
  </si>
  <si>
    <t>5. Wydatki związane z promocją gminy</t>
  </si>
  <si>
    <t xml:space="preserve">6. Zwiększenie wydatków MOPS w Golinie </t>
  </si>
  <si>
    <t>7. Zwiększenie wydatków w jednostkach oświatowych</t>
  </si>
  <si>
    <t>8. Zwiększenie wydatków z tytułu opłacenia składki na rzecz Stowarzyszenia „Solidarni w Partnerstwie”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</si>
</sst>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  <numFmt numFmtId="167" formatCode="@"/>
    <numFmt numFmtId="168" formatCode="\ #,##0&quot;      &quot;;\-#,##0&quot;      &quot;;&quot; -      &quot;;@\ "/>
    <numFmt numFmtId="169" formatCode="#,##0;\-#,##0"/>
    <numFmt numFmtId="170" formatCode="#,##0"/>
    <numFmt numFmtId="171" formatCode="\ #,##0.00&quot;      &quot;;\-#,##0.00&quot;      &quot;;&quot; -&quot;#&quot;      &quot;;@\ "/>
    <numFmt numFmtId="172" formatCode="0"/>
    <numFmt numFmtId="173" formatCode="#,##0.00"/>
    <numFmt numFmtId="174" formatCode="_-* #,##0.00\ _z_ł_-;\-* #,##0.00\ _z_ł_-;_-* \-??\ _z_ł_-;_-@_-"/>
    <numFmt numFmtId="175" formatCode="YYYY/MM/DD"/>
  </numFmts>
  <fonts count="20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0"/>
      <name val="Arial CE"/>
      <family val="2"/>
    </font>
    <font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1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7" fontId="2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164" fontId="11" fillId="0" borderId="0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164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4" fontId="1" fillId="0" borderId="0" xfId="0" applyFont="1" applyBorder="1" applyAlignment="1">
      <alignment horizontal="left" wrapText="1"/>
    </xf>
    <xf numFmtId="168" fontId="6" fillId="0" borderId="0" xfId="0" applyNumberFormat="1" applyFont="1" applyBorder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7" fontId="2" fillId="0" borderId="2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 wrapText="1"/>
    </xf>
    <xf numFmtId="168" fontId="2" fillId="0" borderId="3" xfId="0" applyNumberFormat="1" applyFont="1" applyFill="1" applyBorder="1" applyAlignment="1">
      <alignment horizontal="center" wrapText="1"/>
    </xf>
    <xf numFmtId="164" fontId="2" fillId="0" borderId="4" xfId="0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 wrapText="1"/>
    </xf>
    <xf numFmtId="164" fontId="2" fillId="0" borderId="6" xfId="0" applyFont="1" applyFill="1" applyBorder="1" applyAlignment="1">
      <alignment horizontal="center" wrapText="1"/>
    </xf>
    <xf numFmtId="164" fontId="2" fillId="2" borderId="7" xfId="0" applyFont="1" applyFill="1" applyBorder="1" applyAlignment="1">
      <alignment horizontal="left"/>
    </xf>
    <xf numFmtId="169" fontId="2" fillId="2" borderId="7" xfId="0" applyNumberFormat="1" applyFont="1" applyFill="1" applyBorder="1" applyAlignment="1">
      <alignment horizontal="right"/>
    </xf>
    <xf numFmtId="169" fontId="2" fillId="2" borderId="8" xfId="0" applyNumberFormat="1" applyFont="1" applyFill="1" applyBorder="1" applyAlignment="1">
      <alignment horizontal="right"/>
    </xf>
    <xf numFmtId="164" fontId="2" fillId="3" borderId="9" xfId="0" applyFont="1" applyFill="1" applyBorder="1" applyAlignment="1">
      <alignment/>
    </xf>
    <xf numFmtId="169" fontId="2" fillId="3" borderId="7" xfId="0" applyNumberFormat="1" applyFont="1" applyFill="1" applyBorder="1" applyAlignment="1">
      <alignment horizontal="right"/>
    </xf>
    <xf numFmtId="169" fontId="2" fillId="3" borderId="8" xfId="0" applyNumberFormat="1" applyFont="1" applyFill="1" applyBorder="1" applyAlignment="1">
      <alignment horizontal="right"/>
    </xf>
    <xf numFmtId="164" fontId="2" fillId="4" borderId="4" xfId="0" applyFont="1" applyFill="1" applyBorder="1" applyAlignment="1">
      <alignment/>
    </xf>
    <xf numFmtId="167" fontId="2" fillId="4" borderId="5" xfId="0" applyNumberFormat="1" applyFont="1" applyFill="1" applyBorder="1" applyAlignment="1">
      <alignment/>
    </xf>
    <xf numFmtId="164" fontId="2" fillId="4" borderId="5" xfId="0" applyFont="1" applyFill="1" applyBorder="1" applyAlignment="1">
      <alignment wrapText="1"/>
    </xf>
    <xf numFmtId="169" fontId="2" fillId="4" borderId="5" xfId="0" applyNumberFormat="1" applyFont="1" applyFill="1" applyBorder="1" applyAlignment="1">
      <alignment horizontal="right"/>
    </xf>
    <xf numFmtId="169" fontId="2" fillId="4" borderId="6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/>
    </xf>
    <xf numFmtId="167" fontId="12" fillId="0" borderId="5" xfId="0" applyNumberFormat="1" applyFont="1" applyFill="1" applyBorder="1" applyAlignment="1">
      <alignment/>
    </xf>
    <xf numFmtId="164" fontId="12" fillId="0" borderId="5" xfId="0" applyFont="1" applyFill="1" applyBorder="1" applyAlignment="1">
      <alignment wrapText="1"/>
    </xf>
    <xf numFmtId="169" fontId="12" fillId="0" borderId="5" xfId="0" applyNumberFormat="1" applyFont="1" applyFill="1" applyBorder="1" applyAlignment="1">
      <alignment horizontal="right"/>
    </xf>
    <xf numFmtId="169" fontId="2" fillId="0" borderId="6" xfId="0" applyNumberFormat="1" applyFont="1" applyFill="1" applyBorder="1" applyAlignment="1">
      <alignment horizontal="right"/>
    </xf>
    <xf numFmtId="164" fontId="1" fillId="0" borderId="4" xfId="0" applyFont="1" applyFill="1" applyBorder="1" applyAlignment="1">
      <alignment/>
    </xf>
    <xf numFmtId="167" fontId="1" fillId="0" borderId="5" xfId="0" applyNumberFormat="1" applyFont="1" applyFill="1" applyBorder="1" applyAlignment="1">
      <alignment/>
    </xf>
    <xf numFmtId="164" fontId="1" fillId="0" borderId="5" xfId="0" applyFont="1" applyFill="1" applyBorder="1" applyAlignment="1">
      <alignment wrapText="1"/>
    </xf>
    <xf numFmtId="169" fontId="1" fillId="0" borderId="5" xfId="0" applyNumberFormat="1" applyFont="1" applyFill="1" applyBorder="1" applyAlignment="1">
      <alignment horizontal="right"/>
    </xf>
    <xf numFmtId="169" fontId="1" fillId="0" borderId="6" xfId="0" applyNumberFormat="1" applyFont="1" applyFill="1" applyBorder="1" applyAlignment="1">
      <alignment horizontal="right"/>
    </xf>
    <xf numFmtId="164" fontId="2" fillId="0" borderId="4" xfId="0" applyFont="1" applyFill="1" applyBorder="1" applyAlignment="1">
      <alignment horizontal="left"/>
    </xf>
    <xf numFmtId="167" fontId="2" fillId="0" borderId="5" xfId="0" applyNumberFormat="1" applyFont="1" applyFill="1" applyBorder="1" applyAlignment="1">
      <alignment/>
    </xf>
    <xf numFmtId="164" fontId="2" fillId="0" borderId="5" xfId="0" applyFont="1" applyFill="1" applyBorder="1" applyAlignment="1">
      <alignment wrapText="1"/>
    </xf>
    <xf numFmtId="169" fontId="2" fillId="0" borderId="5" xfId="0" applyNumberFormat="1" applyFont="1" applyFill="1" applyBorder="1" applyAlignment="1">
      <alignment horizontal="right"/>
    </xf>
    <xf numFmtId="164" fontId="11" fillId="4" borderId="4" xfId="0" applyFont="1" applyFill="1" applyBorder="1" applyAlignment="1">
      <alignment/>
    </xf>
    <xf numFmtId="164" fontId="0" fillId="4" borderId="5" xfId="0" applyFill="1" applyBorder="1" applyAlignment="1">
      <alignment/>
    </xf>
    <xf numFmtId="164" fontId="11" fillId="4" borderId="5" xfId="0" applyFont="1" applyFill="1" applyBorder="1" applyAlignment="1">
      <alignment/>
    </xf>
    <xf numFmtId="164" fontId="11" fillId="0" borderId="4" xfId="0" applyFont="1" applyFill="1" applyBorder="1" applyAlignment="1">
      <alignment/>
    </xf>
    <xf numFmtId="164" fontId="0" fillId="0" borderId="5" xfId="0" applyFill="1" applyBorder="1" applyAlignment="1">
      <alignment/>
    </xf>
    <xf numFmtId="164" fontId="11" fillId="0" borderId="5" xfId="0" applyFont="1" applyFill="1" applyBorder="1" applyAlignment="1">
      <alignment/>
    </xf>
    <xf numFmtId="164" fontId="12" fillId="0" borderId="4" xfId="0" applyFont="1" applyFill="1" applyBorder="1" applyAlignment="1">
      <alignment/>
    </xf>
    <xf numFmtId="169" fontId="2" fillId="4" borderId="5" xfId="0" applyNumberFormat="1" applyFont="1" applyFill="1" applyBorder="1" applyAlignment="1">
      <alignment horizontal="right" wrapText="1"/>
    </xf>
    <xf numFmtId="169" fontId="12" fillId="0" borderId="5" xfId="0" applyNumberFormat="1" applyFont="1" applyFill="1" applyBorder="1" applyAlignment="1">
      <alignment horizontal="right" wrapText="1"/>
    </xf>
    <xf numFmtId="169" fontId="12" fillId="0" borderId="6" xfId="0" applyNumberFormat="1" applyFont="1" applyFill="1" applyBorder="1" applyAlignment="1">
      <alignment horizontal="right"/>
    </xf>
    <xf numFmtId="169" fontId="1" fillId="0" borderId="5" xfId="0" applyNumberFormat="1" applyFont="1" applyFill="1" applyBorder="1" applyAlignment="1">
      <alignment horizontal="right" wrapText="1"/>
    </xf>
    <xf numFmtId="164" fontId="2" fillId="3" borderId="9" xfId="0" applyFont="1" applyFill="1" applyBorder="1" applyAlignment="1">
      <alignment wrapText="1"/>
    </xf>
    <xf numFmtId="169" fontId="2" fillId="3" borderId="7" xfId="0" applyNumberFormat="1" applyFont="1" applyFill="1" applyBorder="1" applyAlignment="1">
      <alignment horizontal="right" wrapText="1"/>
    </xf>
    <xf numFmtId="169" fontId="2" fillId="3" borderId="8" xfId="0" applyNumberFormat="1" applyFont="1" applyFill="1" applyBorder="1" applyAlignment="1">
      <alignment horizontal="right" wrapText="1"/>
    </xf>
    <xf numFmtId="167" fontId="2" fillId="4" borderId="4" xfId="0" applyNumberFormat="1" applyFont="1" applyFill="1" applyBorder="1" applyAlignment="1">
      <alignment/>
    </xf>
    <xf numFmtId="164" fontId="1" fillId="4" borderId="5" xfId="0" applyFont="1" applyFill="1" applyBorder="1" applyAlignment="1">
      <alignment horizontal="center"/>
    </xf>
    <xf numFmtId="164" fontId="2" fillId="4" borderId="5" xfId="0" applyFont="1" applyFill="1" applyBorder="1" applyAlignment="1">
      <alignment horizontal="left"/>
    </xf>
    <xf numFmtId="164" fontId="1" fillId="0" borderId="10" xfId="0" applyFont="1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164" fontId="1" fillId="0" borderId="11" xfId="0" applyFont="1" applyFill="1" applyBorder="1" applyAlignment="1">
      <alignment wrapText="1"/>
    </xf>
    <xf numFmtId="169" fontId="1" fillId="0" borderId="11" xfId="0" applyNumberFormat="1" applyFont="1" applyFill="1" applyBorder="1" applyAlignment="1">
      <alignment horizontal="right" wrapText="1"/>
    </xf>
    <xf numFmtId="169" fontId="1" fillId="0" borderId="12" xfId="0" applyNumberFormat="1" applyFont="1" applyFill="1" applyBorder="1" applyAlignment="1">
      <alignment horizontal="right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wrapText="1"/>
    </xf>
    <xf numFmtId="169" fontId="1" fillId="0" borderId="0" xfId="0" applyNumberFormat="1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4" fontId="2" fillId="2" borderId="1" xfId="0" applyFont="1" applyFill="1" applyBorder="1" applyAlignment="1">
      <alignment horizontal="left"/>
    </xf>
    <xf numFmtId="169" fontId="2" fillId="2" borderId="2" xfId="0" applyNumberFormat="1" applyFont="1" applyFill="1" applyBorder="1" applyAlignment="1">
      <alignment horizontal="right"/>
    </xf>
    <xf numFmtId="169" fontId="2" fillId="2" borderId="3" xfId="0" applyNumberFormat="1" applyFont="1" applyFill="1" applyBorder="1" applyAlignment="1">
      <alignment horizontal="right"/>
    </xf>
    <xf numFmtId="167" fontId="2" fillId="4" borderId="4" xfId="0" applyNumberFormat="1" applyFont="1" applyFill="1" applyBorder="1" applyAlignment="1">
      <alignment horizontal="center"/>
    </xf>
    <xf numFmtId="167" fontId="2" fillId="4" borderId="5" xfId="0" applyNumberFormat="1" applyFont="1" applyFill="1" applyBorder="1" applyAlignment="1">
      <alignment horizontal="center"/>
    </xf>
    <xf numFmtId="167" fontId="12" fillId="0" borderId="4" xfId="0" applyNumberFormat="1" applyFont="1" applyFill="1" applyBorder="1" applyAlignment="1">
      <alignment horizontal="center"/>
    </xf>
    <xf numFmtId="167" fontId="12" fillId="0" borderId="5" xfId="0" applyNumberFormat="1" applyFont="1" applyFill="1" applyBorder="1" applyAlignment="1">
      <alignment horizontal="center"/>
    </xf>
    <xf numFmtId="164" fontId="12" fillId="0" borderId="5" xfId="0" applyFont="1" applyFill="1" applyBorder="1" applyAlignment="1">
      <alignment horizontal="left" wrapText="1"/>
    </xf>
    <xf numFmtId="164" fontId="2" fillId="0" borderId="10" xfId="0" applyFont="1" applyFill="1" applyBorder="1" applyAlignment="1">
      <alignment horizontal="center"/>
    </xf>
    <xf numFmtId="164" fontId="13" fillId="5" borderId="9" xfId="0" applyFont="1" applyFill="1" applyBorder="1" applyAlignment="1">
      <alignment/>
    </xf>
    <xf numFmtId="169" fontId="13" fillId="5" borderId="7" xfId="0" applyNumberFormat="1" applyFont="1" applyFill="1" applyBorder="1" applyAlignment="1">
      <alignment horizontal="right" wrapText="1"/>
    </xf>
    <xf numFmtId="169" fontId="13" fillId="5" borderId="13" xfId="0" applyNumberFormat="1" applyFont="1" applyFill="1" applyBorder="1" applyAlignment="1">
      <alignment horizontal="right"/>
    </xf>
    <xf numFmtId="170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4" fontId="6" fillId="0" borderId="0" xfId="0" applyFont="1" applyFill="1" applyAlignment="1">
      <alignment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8" fontId="6" fillId="0" borderId="0" xfId="0" applyNumberFormat="1" applyFont="1" applyAlignment="1">
      <alignment wrapText="1"/>
    </xf>
    <xf numFmtId="164" fontId="2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4" fontId="2" fillId="0" borderId="0" xfId="0" applyFont="1" applyFill="1" applyAlignment="1">
      <alignment wrapText="1"/>
    </xf>
    <xf numFmtId="164" fontId="2" fillId="0" borderId="9" xfId="0" applyFont="1" applyFill="1" applyBorder="1" applyAlignment="1">
      <alignment horizontal="right"/>
    </xf>
    <xf numFmtId="167" fontId="2" fillId="0" borderId="7" xfId="0" applyNumberFormat="1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 wrapText="1"/>
    </xf>
    <xf numFmtId="168" fontId="2" fillId="0" borderId="8" xfId="0" applyNumberFormat="1" applyFont="1" applyFill="1" applyBorder="1" applyAlignment="1">
      <alignment horizontal="center" wrapText="1"/>
    </xf>
    <xf numFmtId="164" fontId="2" fillId="0" borderId="9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164" fontId="2" fillId="0" borderId="7" xfId="0" applyFont="1" applyFill="1" applyBorder="1" applyAlignment="1">
      <alignment horizontal="left"/>
    </xf>
    <xf numFmtId="170" fontId="2" fillId="0" borderId="7" xfId="0" applyNumberFormat="1" applyFont="1" applyFill="1" applyBorder="1" applyAlignment="1">
      <alignment horizontal="right"/>
    </xf>
    <xf numFmtId="170" fontId="2" fillId="0" borderId="8" xfId="0" applyNumberFormat="1" applyFont="1" applyFill="1" applyBorder="1" applyAlignment="1">
      <alignment horizontal="right"/>
    </xf>
    <xf numFmtId="167" fontId="2" fillId="4" borderId="1" xfId="0" applyNumberFormat="1" applyFont="1" applyFill="1" applyBorder="1" applyAlignment="1">
      <alignment horizontal="right"/>
    </xf>
    <xf numFmtId="167" fontId="2" fillId="4" borderId="2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left"/>
    </xf>
    <xf numFmtId="170" fontId="2" fillId="4" borderId="2" xfId="0" applyNumberFormat="1" applyFont="1" applyFill="1" applyBorder="1" applyAlignment="1">
      <alignment horizontal="right"/>
    </xf>
    <xf numFmtId="170" fontId="2" fillId="4" borderId="3" xfId="0" applyNumberFormat="1" applyFont="1" applyFill="1" applyBorder="1" applyAlignment="1">
      <alignment horizontal="right"/>
    </xf>
    <xf numFmtId="170" fontId="0" fillId="0" borderId="0" xfId="0" applyNumberFormat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 horizontal="left"/>
    </xf>
    <xf numFmtId="170" fontId="2" fillId="0" borderId="5" xfId="0" applyNumberFormat="1" applyFont="1" applyFill="1" applyBorder="1" applyAlignment="1">
      <alignment horizontal="right"/>
    </xf>
    <xf numFmtId="170" fontId="2" fillId="0" borderId="6" xfId="0" applyNumberFormat="1" applyFont="1" applyFill="1" applyBorder="1" applyAlignment="1">
      <alignment horizontal="right"/>
    </xf>
    <xf numFmtId="167" fontId="1" fillId="0" borderId="5" xfId="0" applyNumberFormat="1" applyFont="1" applyFill="1" applyBorder="1" applyAlignment="1">
      <alignment horizontal="center"/>
    </xf>
    <xf numFmtId="170" fontId="1" fillId="0" borderId="5" xfId="0" applyNumberFormat="1" applyFont="1" applyFill="1" applyBorder="1" applyAlignment="1">
      <alignment horizontal="right"/>
    </xf>
    <xf numFmtId="170" fontId="1" fillId="0" borderId="6" xfId="0" applyNumberFormat="1" applyFont="1" applyFill="1" applyBorder="1" applyAlignment="1">
      <alignment horizontal="right"/>
    </xf>
    <xf numFmtId="164" fontId="1" fillId="0" borderId="5" xfId="0" applyFont="1" applyFill="1" applyBorder="1" applyAlignment="1">
      <alignment horizontal="left"/>
    </xf>
    <xf numFmtId="164" fontId="1" fillId="0" borderId="5" xfId="0" applyFont="1" applyFill="1" applyBorder="1" applyAlignment="1">
      <alignment horizontal="left" wrapText="1"/>
    </xf>
    <xf numFmtId="164" fontId="2" fillId="4" borderId="4" xfId="0" applyFont="1" applyFill="1" applyBorder="1" applyAlignment="1">
      <alignment horizontal="right"/>
    </xf>
    <xf numFmtId="164" fontId="2" fillId="4" borderId="5" xfId="0" applyFont="1" applyFill="1" applyBorder="1" applyAlignment="1">
      <alignment/>
    </xf>
    <xf numFmtId="170" fontId="2" fillId="4" borderId="5" xfId="0" applyNumberFormat="1" applyFont="1" applyFill="1" applyBorder="1" applyAlignment="1">
      <alignment horizontal="right" wrapText="1"/>
    </xf>
    <xf numFmtId="170" fontId="2" fillId="4" borderId="6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64" fontId="2" fillId="0" borderId="4" xfId="0" applyFont="1" applyFill="1" applyBorder="1" applyAlignment="1">
      <alignment horizontal="right"/>
    </xf>
    <xf numFmtId="164" fontId="2" fillId="0" borderId="5" xfId="0" applyFont="1" applyFill="1" applyBorder="1" applyAlignment="1">
      <alignment/>
    </xf>
    <xf numFmtId="170" fontId="2" fillId="0" borderId="5" xfId="0" applyNumberFormat="1" applyFont="1" applyFill="1" applyBorder="1" applyAlignment="1">
      <alignment horizontal="right" wrapText="1"/>
    </xf>
    <xf numFmtId="164" fontId="1" fillId="0" borderId="5" xfId="0" applyFont="1" applyFill="1" applyBorder="1" applyAlignment="1">
      <alignment/>
    </xf>
    <xf numFmtId="170" fontId="1" fillId="0" borderId="5" xfId="0" applyNumberFormat="1" applyFont="1" applyFill="1" applyBorder="1" applyAlignment="1">
      <alignment horizontal="right" wrapText="1"/>
    </xf>
    <xf numFmtId="164" fontId="12" fillId="0" borderId="4" xfId="0" applyFont="1" applyFill="1" applyBorder="1" applyAlignment="1">
      <alignment horizontal="right"/>
    </xf>
    <xf numFmtId="164" fontId="12" fillId="4" borderId="4" xfId="0" applyFont="1" applyFill="1" applyBorder="1" applyAlignment="1">
      <alignment horizontal="right"/>
    </xf>
    <xf numFmtId="164" fontId="1" fillId="4" borderId="5" xfId="0" applyFont="1" applyFill="1" applyBorder="1" applyAlignment="1">
      <alignment/>
    </xf>
    <xf numFmtId="164" fontId="11" fillId="4" borderId="0" xfId="0" applyFont="1" applyFill="1" applyAlignment="1">
      <alignment/>
    </xf>
    <xf numFmtId="164" fontId="12" fillId="0" borderId="9" xfId="0" applyFont="1" applyFill="1" applyBorder="1" applyAlignment="1">
      <alignment horizontal="right"/>
    </xf>
    <xf numFmtId="164" fontId="1" fillId="0" borderId="7" xfId="0" applyFont="1" applyFill="1" applyBorder="1" applyAlignment="1">
      <alignment/>
    </xf>
    <xf numFmtId="164" fontId="2" fillId="0" borderId="7" xfId="0" applyFont="1" applyFill="1" applyBorder="1" applyAlignment="1">
      <alignment wrapText="1"/>
    </xf>
    <xf numFmtId="170" fontId="2" fillId="0" borderId="7" xfId="0" applyNumberFormat="1" applyFont="1" applyFill="1" applyBorder="1" applyAlignment="1">
      <alignment horizontal="right" wrapText="1"/>
    </xf>
    <xf numFmtId="167" fontId="12" fillId="4" borderId="4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 horizontal="right"/>
    </xf>
    <xf numFmtId="170" fontId="11" fillId="0" borderId="0" xfId="0" applyNumberFormat="1" applyFont="1" applyAlignment="1">
      <alignment horizontal="right"/>
    </xf>
    <xf numFmtId="164" fontId="2" fillId="6" borderId="4" xfId="0" applyFont="1" applyFill="1" applyBorder="1" applyAlignment="1">
      <alignment horizontal="left"/>
    </xf>
    <xf numFmtId="170" fontId="2" fillId="6" borderId="5" xfId="0" applyNumberFormat="1" applyFont="1" applyFill="1" applyBorder="1" applyAlignment="1">
      <alignment horizontal="right" wrapText="1"/>
    </xf>
    <xf numFmtId="164" fontId="2" fillId="0" borderId="0" xfId="0" applyFont="1" applyFill="1" applyBorder="1" applyAlignment="1">
      <alignment/>
    </xf>
    <xf numFmtId="170" fontId="2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0" fillId="0" borderId="0" xfId="0" applyNumberFormat="1" applyAlignment="1">
      <alignment/>
    </xf>
    <xf numFmtId="164" fontId="6" fillId="0" borderId="0" xfId="0" applyFont="1" applyAlignment="1">
      <alignment/>
    </xf>
    <xf numFmtId="164" fontId="5" fillId="0" borderId="0" xfId="0" applyFont="1" applyBorder="1" applyAlignment="1">
      <alignment wrapText="1"/>
    </xf>
    <xf numFmtId="164" fontId="14" fillId="0" borderId="14" xfId="0" applyFont="1" applyBorder="1" applyAlignment="1">
      <alignment/>
    </xf>
    <xf numFmtId="164" fontId="14" fillId="0" borderId="14" xfId="0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14" fillId="7" borderId="9" xfId="0" applyNumberFormat="1" applyFont="1" applyFill="1" applyBorder="1" applyAlignment="1">
      <alignment/>
    </xf>
    <xf numFmtId="167" fontId="14" fillId="7" borderId="7" xfId="0" applyNumberFormat="1" applyFont="1" applyFill="1" applyBorder="1" applyAlignment="1">
      <alignment/>
    </xf>
    <xf numFmtId="164" fontId="14" fillId="7" borderId="7" xfId="0" applyFont="1" applyFill="1" applyBorder="1" applyAlignment="1">
      <alignment/>
    </xf>
    <xf numFmtId="164" fontId="14" fillId="7" borderId="7" xfId="0" applyFont="1" applyFill="1" applyBorder="1" applyAlignment="1">
      <alignment wrapText="1"/>
    </xf>
    <xf numFmtId="168" fontId="14" fillId="7" borderId="7" xfId="0" applyNumberFormat="1" applyFont="1" applyFill="1" applyBorder="1" applyAlignment="1">
      <alignment/>
    </xf>
    <xf numFmtId="168" fontId="14" fillId="7" borderId="8" xfId="0" applyNumberFormat="1" applyFont="1" applyFill="1" applyBorder="1" applyAlignment="1">
      <alignment/>
    </xf>
    <xf numFmtId="167" fontId="14" fillId="0" borderId="15" xfId="0" applyNumberFormat="1" applyFont="1" applyBorder="1" applyAlignment="1">
      <alignment/>
    </xf>
    <xf numFmtId="167" fontId="15" fillId="0" borderId="15" xfId="0" applyNumberFormat="1" applyFont="1" applyBorder="1" applyAlignment="1">
      <alignment/>
    </xf>
    <xf numFmtId="164" fontId="15" fillId="0" borderId="15" xfId="0" applyFont="1" applyBorder="1" applyAlignment="1">
      <alignment/>
    </xf>
    <xf numFmtId="164" fontId="15" fillId="0" borderId="15" xfId="0" applyFont="1" applyBorder="1" applyAlignment="1">
      <alignment wrapText="1"/>
    </xf>
    <xf numFmtId="168" fontId="14" fillId="0" borderId="15" xfId="0" applyNumberFormat="1" applyFont="1" applyBorder="1" applyAlignment="1">
      <alignment/>
    </xf>
    <xf numFmtId="167" fontId="14" fillId="0" borderId="5" xfId="0" applyNumberFormat="1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5" xfId="0" applyFont="1" applyBorder="1" applyAlignment="1">
      <alignment wrapText="1"/>
    </xf>
    <xf numFmtId="168" fontId="6" fillId="0" borderId="5" xfId="0" applyNumberFormat="1" applyFont="1" applyBorder="1" applyAlignment="1">
      <alignment/>
    </xf>
    <xf numFmtId="164" fontId="14" fillId="7" borderId="9" xfId="0" applyFont="1" applyFill="1" applyBorder="1" applyAlignment="1">
      <alignment/>
    </xf>
    <xf numFmtId="168" fontId="6" fillId="7" borderId="7" xfId="0" applyNumberFormat="1" applyFont="1" applyFill="1" applyBorder="1" applyAlignment="1">
      <alignment/>
    </xf>
    <xf numFmtId="168" fontId="6" fillId="7" borderId="8" xfId="0" applyNumberFormat="1" applyFont="1" applyFill="1" applyBorder="1" applyAlignment="1">
      <alignment/>
    </xf>
    <xf numFmtId="164" fontId="6" fillId="0" borderId="15" xfId="0" applyFont="1" applyBorder="1" applyAlignment="1">
      <alignment/>
    </xf>
    <xf numFmtId="168" fontId="6" fillId="0" borderId="15" xfId="0" applyNumberFormat="1" applyFont="1" applyBorder="1" applyAlignment="1">
      <alignment/>
    </xf>
    <xf numFmtId="164" fontId="6" fillId="0" borderId="14" xfId="0" applyFont="1" applyBorder="1" applyAlignment="1">
      <alignment/>
    </xf>
    <xf numFmtId="164" fontId="6" fillId="0" borderId="14" xfId="0" applyFont="1" applyBorder="1" applyAlignment="1">
      <alignment wrapText="1"/>
    </xf>
    <xf numFmtId="168" fontId="6" fillId="0" borderId="14" xfId="0" applyNumberFormat="1" applyFont="1" applyBorder="1" applyAlignment="1">
      <alignment/>
    </xf>
    <xf numFmtId="168" fontId="15" fillId="0" borderId="15" xfId="0" applyNumberFormat="1" applyFont="1" applyBorder="1" applyAlignment="1">
      <alignment/>
    </xf>
    <xf numFmtId="168" fontId="6" fillId="0" borderId="5" xfId="0" applyNumberFormat="1" applyFont="1" applyFill="1" applyBorder="1" applyAlignment="1">
      <alignment/>
    </xf>
    <xf numFmtId="164" fontId="15" fillId="0" borderId="5" xfId="0" applyFont="1" applyBorder="1" applyAlignment="1">
      <alignment/>
    </xf>
    <xf numFmtId="164" fontId="15" fillId="0" borderId="5" xfId="0" applyFont="1" applyBorder="1" applyAlignment="1">
      <alignment wrapText="1"/>
    </xf>
    <xf numFmtId="168" fontId="15" fillId="0" borderId="5" xfId="0" applyNumberFormat="1" applyFont="1" applyBorder="1" applyAlignment="1">
      <alignment/>
    </xf>
    <xf numFmtId="164" fontId="14" fillId="0" borderId="5" xfId="0" applyFont="1" applyBorder="1" applyAlignment="1">
      <alignment/>
    </xf>
    <xf numFmtId="168" fontId="14" fillId="0" borderId="5" xfId="0" applyNumberFormat="1" applyFont="1" applyBorder="1" applyAlignment="1">
      <alignment/>
    </xf>
    <xf numFmtId="164" fontId="14" fillId="0" borderId="0" xfId="0" applyFont="1" applyBorder="1" applyAlignment="1">
      <alignment/>
    </xf>
    <xf numFmtId="164" fontId="0" fillId="0" borderId="0" xfId="0" applyBorder="1" applyAlignment="1">
      <alignment/>
    </xf>
    <xf numFmtId="168" fontId="6" fillId="0" borderId="0" xfId="0" applyNumberFormat="1" applyFont="1" applyAlignment="1">
      <alignment/>
    </xf>
    <xf numFmtId="164" fontId="16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14" xfId="0" applyFont="1" applyBorder="1" applyAlignment="1">
      <alignment/>
    </xf>
    <xf numFmtId="164" fontId="14" fillId="0" borderId="16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14" fillId="0" borderId="9" xfId="0" applyFont="1" applyBorder="1" applyAlignment="1">
      <alignment/>
    </xf>
    <xf numFmtId="164" fontId="14" fillId="0" borderId="7" xfId="0" applyFont="1" applyBorder="1" applyAlignment="1">
      <alignment/>
    </xf>
    <xf numFmtId="164" fontId="14" fillId="0" borderId="17" xfId="0" applyFont="1" applyBorder="1" applyAlignment="1">
      <alignment/>
    </xf>
    <xf numFmtId="168" fontId="14" fillId="0" borderId="8" xfId="0" applyNumberFormat="1" applyFont="1" applyBorder="1" applyAlignment="1">
      <alignment/>
    </xf>
    <xf numFmtId="164" fontId="15" fillId="0" borderId="18" xfId="0" applyFont="1" applyBorder="1" applyAlignment="1">
      <alignment/>
    </xf>
    <xf numFmtId="164" fontId="6" fillId="0" borderId="16" xfId="0" applyFont="1" applyBorder="1" applyAlignment="1">
      <alignment wrapText="1"/>
    </xf>
    <xf numFmtId="164" fontId="6" fillId="0" borderId="7" xfId="0" applyFont="1" applyBorder="1" applyAlignment="1">
      <alignment/>
    </xf>
    <xf numFmtId="164" fontId="14" fillId="0" borderId="17" xfId="0" applyFont="1" applyBorder="1" applyAlignment="1">
      <alignment wrapText="1"/>
    </xf>
    <xf numFmtId="164" fontId="15" fillId="0" borderId="18" xfId="0" applyFont="1" applyBorder="1" applyAlignment="1">
      <alignment wrapText="1"/>
    </xf>
    <xf numFmtId="164" fontId="14" fillId="0" borderId="5" xfId="0" applyFont="1" applyBorder="1" applyAlignment="1">
      <alignment/>
    </xf>
    <xf numFmtId="164" fontId="6" fillId="0" borderId="19" xfId="0" applyFont="1" applyBorder="1" applyAlignment="1">
      <alignment wrapText="1"/>
    </xf>
    <xf numFmtId="164" fontId="15" fillId="0" borderId="19" xfId="0" applyFont="1" applyBorder="1" applyAlignment="1">
      <alignment wrapText="1"/>
    </xf>
    <xf numFmtId="171" fontId="6" fillId="0" borderId="14" xfId="0" applyNumberFormat="1" applyFont="1" applyBorder="1" applyAlignment="1">
      <alignment/>
    </xf>
    <xf numFmtId="164" fontId="14" fillId="0" borderId="20" xfId="0" applyFont="1" applyBorder="1" applyAlignment="1">
      <alignment/>
    </xf>
    <xf numFmtId="164" fontId="14" fillId="0" borderId="21" xfId="0" applyFont="1" applyBorder="1" applyAlignment="1">
      <alignment/>
    </xf>
    <xf numFmtId="168" fontId="6" fillId="0" borderId="8" xfId="0" applyNumberFormat="1" applyFont="1" applyBorder="1" applyAlignment="1">
      <alignment/>
    </xf>
    <xf numFmtId="164" fontId="14" fillId="0" borderId="0" xfId="0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justify" wrapText="1"/>
    </xf>
    <xf numFmtId="164" fontId="11" fillId="0" borderId="0" xfId="0" applyFont="1" applyAlignment="1">
      <alignment horizontal="justify" wrapText="1"/>
    </xf>
    <xf numFmtId="164" fontId="2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16" fillId="0" borderId="1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7" fontId="1" fillId="0" borderId="4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5" xfId="0" applyFont="1" applyBorder="1" applyAlignment="1">
      <alignment horizontal="justify" wrapText="1"/>
    </xf>
    <xf numFmtId="172" fontId="1" fillId="0" borderId="6" xfId="0" applyNumberFormat="1" applyFont="1" applyBorder="1" applyAlignment="1">
      <alignment horizontal="right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9" fontId="0" fillId="0" borderId="6" xfId="0" applyNumberFormat="1" applyBorder="1" applyAlignment="1">
      <alignment horizontal="right"/>
    </xf>
    <xf numFmtId="164" fontId="0" fillId="0" borderId="5" xfId="0" applyFont="1" applyBorder="1" applyAlignment="1">
      <alignment wrapText="1"/>
    </xf>
    <xf numFmtId="164" fontId="0" fillId="0" borderId="4" xfId="0" applyFill="1" applyBorder="1" applyAlignment="1">
      <alignment/>
    </xf>
    <xf numFmtId="169" fontId="0" fillId="0" borderId="6" xfId="0" applyNumberFormat="1" applyFill="1" applyBorder="1" applyAlignment="1">
      <alignment horizontal="right"/>
    </xf>
    <xf numFmtId="164" fontId="0" fillId="0" borderId="10" xfId="0" applyFill="1" applyBorder="1" applyAlignment="1">
      <alignment/>
    </xf>
    <xf numFmtId="164" fontId="0" fillId="0" borderId="11" xfId="0" applyFill="1" applyBorder="1" applyAlignment="1">
      <alignment/>
    </xf>
    <xf numFmtId="164" fontId="0" fillId="0" borderId="11" xfId="0" applyFont="1" applyBorder="1" applyAlignment="1">
      <alignment wrapText="1"/>
    </xf>
    <xf numFmtId="169" fontId="0" fillId="0" borderId="12" xfId="0" applyNumberFormat="1" applyFill="1" applyBorder="1" applyAlignment="1">
      <alignment horizontal="right"/>
    </xf>
    <xf numFmtId="164" fontId="2" fillId="0" borderId="20" xfId="0" applyFont="1" applyFill="1" applyBorder="1" applyAlignment="1">
      <alignment/>
    </xf>
    <xf numFmtId="164" fontId="2" fillId="0" borderId="21" xfId="0" applyFont="1" applyFill="1" applyBorder="1" applyAlignment="1">
      <alignment/>
    </xf>
    <xf numFmtId="164" fontId="2" fillId="0" borderId="21" xfId="0" applyFon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wrapText="1"/>
    </xf>
    <xf numFmtId="170" fontId="1" fillId="0" borderId="0" xfId="0" applyNumberFormat="1" applyFont="1" applyBorder="1" applyAlignment="1">
      <alignment/>
    </xf>
    <xf numFmtId="164" fontId="14" fillId="0" borderId="0" xfId="0" applyFont="1" applyAlignment="1">
      <alignment wrapText="1"/>
    </xf>
    <xf numFmtId="170" fontId="6" fillId="0" borderId="0" xfId="0" applyNumberFormat="1" applyFont="1" applyAlignment="1">
      <alignment/>
    </xf>
    <xf numFmtId="164" fontId="14" fillId="0" borderId="5" xfId="0" applyFont="1" applyBorder="1" applyAlignment="1">
      <alignment wrapText="1"/>
    </xf>
    <xf numFmtId="170" fontId="14" fillId="0" borderId="14" xfId="0" applyNumberFormat="1" applyFont="1" applyBorder="1" applyAlignment="1">
      <alignment horizontal="center" wrapText="1"/>
    </xf>
    <xf numFmtId="167" fontId="6" fillId="0" borderId="5" xfId="0" applyNumberFormat="1" applyFont="1" applyBorder="1" applyAlignment="1">
      <alignment/>
    </xf>
    <xf numFmtId="170" fontId="6" fillId="0" borderId="5" xfId="0" applyNumberFormat="1" applyFont="1" applyBorder="1" applyAlignment="1">
      <alignment horizontal="right" wrapText="1"/>
    </xf>
    <xf numFmtId="170" fontId="6" fillId="0" borderId="14" xfId="0" applyNumberFormat="1" applyFont="1" applyBorder="1" applyAlignment="1">
      <alignment horizontal="right" wrapText="1"/>
    </xf>
    <xf numFmtId="164" fontId="14" fillId="0" borderId="23" xfId="0" applyFont="1" applyBorder="1" applyAlignment="1">
      <alignment/>
    </xf>
    <xf numFmtId="170" fontId="14" fillId="0" borderId="7" xfId="0" applyNumberFormat="1" applyFont="1" applyBorder="1" applyAlignment="1">
      <alignment horizontal="right" wrapText="1"/>
    </xf>
    <xf numFmtId="164" fontId="6" fillId="0" borderId="24" xfId="0" applyFont="1" applyBorder="1" applyAlignment="1">
      <alignment/>
    </xf>
    <xf numFmtId="164" fontId="6" fillId="0" borderId="24" xfId="0" applyFont="1" applyFill="1" applyBorder="1" applyAlignment="1">
      <alignment wrapText="1"/>
    </xf>
    <xf numFmtId="170" fontId="6" fillId="0" borderId="5" xfId="0" applyNumberFormat="1" applyFont="1" applyBorder="1" applyAlignment="1">
      <alignment/>
    </xf>
    <xf numFmtId="164" fontId="0" fillId="0" borderId="0" xfId="0" applyAlignment="1">
      <alignment horizontal="left"/>
    </xf>
    <xf numFmtId="170" fontId="14" fillId="0" borderId="7" xfId="0" applyNumberFormat="1" applyFont="1" applyBorder="1" applyAlignment="1">
      <alignment/>
    </xf>
    <xf numFmtId="164" fontId="6" fillId="0" borderId="5" xfId="0" applyFont="1" applyBorder="1" applyAlignment="1">
      <alignment/>
    </xf>
    <xf numFmtId="164" fontId="14" fillId="0" borderId="7" xfId="0" applyFont="1" applyBorder="1" applyAlignment="1">
      <alignment/>
    </xf>
    <xf numFmtId="164" fontId="6" fillId="0" borderId="25" xfId="0" applyFont="1" applyBorder="1" applyAlignment="1">
      <alignment/>
    </xf>
    <xf numFmtId="164" fontId="6" fillId="0" borderId="26" xfId="0" applyFont="1" applyBorder="1" applyAlignment="1">
      <alignment/>
    </xf>
    <xf numFmtId="164" fontId="6" fillId="0" borderId="26" xfId="0" applyFont="1" applyBorder="1" applyAlignment="1">
      <alignment wrapText="1"/>
    </xf>
    <xf numFmtId="170" fontId="6" fillId="0" borderId="26" xfId="0" applyNumberFormat="1" applyFont="1" applyFill="1" applyBorder="1" applyAlignment="1">
      <alignment/>
    </xf>
    <xf numFmtId="164" fontId="6" fillId="0" borderId="2" xfId="0" applyFont="1" applyBorder="1" applyAlignment="1">
      <alignment/>
    </xf>
    <xf numFmtId="167" fontId="6" fillId="0" borderId="2" xfId="0" applyNumberFormat="1" applyFont="1" applyBorder="1" applyAlignment="1">
      <alignment wrapText="1"/>
    </xf>
    <xf numFmtId="170" fontId="6" fillId="0" borderId="2" xfId="0" applyNumberFormat="1" applyFont="1" applyBorder="1" applyAlignment="1">
      <alignment/>
    </xf>
    <xf numFmtId="164" fontId="6" fillId="0" borderId="5" xfId="0" applyFont="1" applyFill="1" applyBorder="1" applyAlignment="1">
      <alignment/>
    </xf>
    <xf numFmtId="170" fontId="6" fillId="0" borderId="14" xfId="0" applyNumberFormat="1" applyFont="1" applyBorder="1" applyAlignment="1">
      <alignment/>
    </xf>
    <xf numFmtId="167" fontId="14" fillId="0" borderId="7" xfId="0" applyNumberFormat="1" applyFont="1" applyBorder="1" applyAlignment="1">
      <alignment horizontal="left"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wrapText="1"/>
    </xf>
    <xf numFmtId="170" fontId="14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4" fontId="0" fillId="0" borderId="0" xfId="0" applyFill="1" applyAlignment="1">
      <alignment horizontal="center"/>
    </xf>
    <xf numFmtId="164" fontId="17" fillId="0" borderId="0" xfId="0" applyFont="1" applyAlignment="1">
      <alignment/>
    </xf>
    <xf numFmtId="164" fontId="6" fillId="0" borderId="5" xfId="0" applyFont="1" applyBorder="1" applyAlignment="1">
      <alignment horizontal="center" wrapText="1"/>
    </xf>
    <xf numFmtId="164" fontId="6" fillId="0" borderId="5" xfId="0" applyFont="1" applyFill="1" applyBorder="1" applyAlignment="1">
      <alignment horizontal="center" wrapText="1"/>
    </xf>
    <xf numFmtId="164" fontId="14" fillId="0" borderId="5" xfId="0" applyFont="1" applyBorder="1" applyAlignment="1">
      <alignment horizontal="center" wrapText="1"/>
    </xf>
    <xf numFmtId="164" fontId="14" fillId="0" borderId="5" xfId="0" applyFont="1" applyBorder="1" applyAlignment="1">
      <alignment horizontal="center"/>
    </xf>
    <xf numFmtId="164" fontId="14" fillId="0" borderId="5" xfId="0" applyFont="1" applyFill="1" applyBorder="1" applyAlignment="1">
      <alignment horizontal="center"/>
    </xf>
    <xf numFmtId="164" fontId="6" fillId="7" borderId="5" xfId="0" applyFont="1" applyFill="1" applyBorder="1" applyAlignment="1">
      <alignment wrapText="1"/>
    </xf>
    <xf numFmtId="173" fontId="14" fillId="7" borderId="5" xfId="0" applyNumberFormat="1" applyFont="1" applyFill="1" applyBorder="1" applyAlignment="1">
      <alignment/>
    </xf>
    <xf numFmtId="164" fontId="15" fillId="0" borderId="5" xfId="0" applyFont="1" applyFill="1" applyBorder="1" applyAlignment="1">
      <alignment horizontal="center"/>
    </xf>
    <xf numFmtId="173" fontId="15" fillId="0" borderId="5" xfId="0" applyNumberFormat="1" applyFont="1" applyBorder="1" applyAlignment="1">
      <alignment/>
    </xf>
    <xf numFmtId="173" fontId="6" fillId="0" borderId="5" xfId="0" applyNumberFormat="1" applyFont="1" applyBorder="1" applyAlignment="1">
      <alignment/>
    </xf>
    <xf numFmtId="173" fontId="6" fillId="0" borderId="5" xfId="0" applyNumberFormat="1" applyFont="1" applyFill="1" applyBorder="1" applyAlignment="1">
      <alignment/>
    </xf>
    <xf numFmtId="174" fontId="15" fillId="0" borderId="5" xfId="0" applyNumberFormat="1" applyFont="1" applyBorder="1" applyAlignment="1">
      <alignment/>
    </xf>
    <xf numFmtId="174" fontId="6" fillId="0" borderId="5" xfId="0" applyNumberFormat="1" applyFont="1" applyBorder="1" applyAlignment="1">
      <alignment/>
    </xf>
    <xf numFmtId="170" fontId="15" fillId="0" borderId="5" xfId="0" applyNumberFormat="1" applyFont="1" applyBorder="1" applyAlignment="1">
      <alignment/>
    </xf>
    <xf numFmtId="170" fontId="14" fillId="7" borderId="5" xfId="0" applyNumberFormat="1" applyFont="1" applyFill="1" applyBorder="1" applyAlignment="1">
      <alignment/>
    </xf>
    <xf numFmtId="173" fontId="6" fillId="0" borderId="14" xfId="0" applyNumberFormat="1" applyFont="1" applyBorder="1" applyAlignment="1">
      <alignment/>
    </xf>
    <xf numFmtId="164" fontId="14" fillId="7" borderId="9" xfId="0" applyFont="1" applyFill="1" applyBorder="1" applyAlignment="1">
      <alignment/>
    </xf>
    <xf numFmtId="173" fontId="14" fillId="7" borderId="7" xfId="0" applyNumberFormat="1" applyFont="1" applyFill="1" applyBorder="1" applyAlignment="1">
      <alignment/>
    </xf>
    <xf numFmtId="164" fontId="6" fillId="0" borderId="0" xfId="0" applyFont="1" applyFill="1" applyAlignment="1">
      <alignment horizontal="center"/>
    </xf>
    <xf numFmtId="173" fontId="6" fillId="0" borderId="0" xfId="0" applyNumberFormat="1" applyFont="1" applyAlignment="1">
      <alignment/>
    </xf>
    <xf numFmtId="171" fontId="0" fillId="0" borderId="0" xfId="0" applyNumberFormat="1" applyAlignment="1">
      <alignment/>
    </xf>
    <xf numFmtId="164" fontId="4" fillId="0" borderId="0" xfId="0" applyFont="1" applyBorder="1" applyAlignment="1">
      <alignment/>
    </xf>
    <xf numFmtId="167" fontId="2" fillId="0" borderId="27" xfId="0" applyNumberFormat="1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11" fillId="0" borderId="27" xfId="0" applyFont="1" applyBorder="1" applyAlignment="1">
      <alignment wrapText="1"/>
    </xf>
    <xf numFmtId="171" fontId="0" fillId="0" borderId="27" xfId="0" applyNumberFormat="1" applyFont="1" applyBorder="1" applyAlignment="1">
      <alignment horizontal="center" wrapText="1"/>
    </xf>
    <xf numFmtId="167" fontId="1" fillId="7" borderId="27" xfId="0" applyNumberFormat="1" applyFont="1" applyFill="1" applyBorder="1" applyAlignment="1">
      <alignment/>
    </xf>
    <xf numFmtId="164" fontId="2" fillId="7" borderId="27" xfId="0" applyFont="1" applyFill="1" applyBorder="1" applyAlignment="1">
      <alignment horizontal="left"/>
    </xf>
    <xf numFmtId="173" fontId="11" fillId="7" borderId="27" xfId="0" applyNumberFormat="1" applyFont="1" applyFill="1" applyBorder="1" applyAlignment="1">
      <alignment horizontal="right"/>
    </xf>
    <xf numFmtId="167" fontId="12" fillId="0" borderId="27" xfId="0" applyNumberFormat="1" applyFont="1" applyBorder="1" applyAlignment="1">
      <alignment/>
    </xf>
    <xf numFmtId="164" fontId="12" fillId="0" borderId="27" xfId="0" applyFont="1" applyBorder="1" applyAlignment="1">
      <alignment wrapText="1"/>
    </xf>
    <xf numFmtId="173" fontId="0" fillId="0" borderId="27" xfId="0" applyNumberFormat="1" applyBorder="1" applyAlignment="1">
      <alignment horizontal="right"/>
    </xf>
    <xf numFmtId="173" fontId="18" fillId="0" borderId="27" xfId="0" applyNumberFormat="1" applyFont="1" applyBorder="1" applyAlignment="1">
      <alignment horizontal="right"/>
    </xf>
    <xf numFmtId="173" fontId="11" fillId="0" borderId="27" xfId="0" applyNumberFormat="1" applyFont="1" applyBorder="1" applyAlignment="1">
      <alignment horizontal="right"/>
    </xf>
    <xf numFmtId="167" fontId="2" fillId="7" borderId="27" xfId="0" applyNumberFormat="1" applyFont="1" applyFill="1" applyBorder="1" applyAlignment="1">
      <alignment/>
    </xf>
    <xf numFmtId="164" fontId="2" fillId="7" borderId="27" xfId="0" applyFont="1" applyFill="1" applyBorder="1" applyAlignment="1">
      <alignment wrapText="1"/>
    </xf>
    <xf numFmtId="173" fontId="2" fillId="7" borderId="27" xfId="0" applyNumberFormat="1" applyFont="1" applyFill="1" applyBorder="1" applyAlignment="1">
      <alignment horizontal="right"/>
    </xf>
    <xf numFmtId="173" fontId="12" fillId="0" borderId="27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/>
    </xf>
    <xf numFmtId="173" fontId="0" fillId="0" borderId="27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wrapText="1"/>
    </xf>
    <xf numFmtId="164" fontId="6" fillId="0" borderId="27" xfId="0" applyFont="1" applyBorder="1" applyAlignment="1">
      <alignment/>
    </xf>
    <xf numFmtId="164" fontId="19" fillId="0" borderId="27" xfId="0" applyFont="1" applyBorder="1" applyAlignment="1">
      <alignment/>
    </xf>
    <xf numFmtId="164" fontId="11" fillId="0" borderId="0" xfId="0" applyFont="1" applyAlignment="1">
      <alignment/>
    </xf>
    <xf numFmtId="170" fontId="11" fillId="0" borderId="0" xfId="0" applyNumberFormat="1" applyFont="1" applyAlignment="1">
      <alignment/>
    </xf>
    <xf numFmtId="167" fontId="1" fillId="0" borderId="0" xfId="0" applyNumberFormat="1" applyFont="1" applyBorder="1" applyAlignment="1">
      <alignment wrapText="1"/>
    </xf>
    <xf numFmtId="175" fontId="0" fillId="0" borderId="0" xfId="0" applyNumberFormat="1" applyFont="1" applyBorder="1" applyAlignment="1">
      <alignment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9">
      <selection activeCell="A57" sqref="A57"/>
    </sheetView>
  </sheetViews>
  <sheetFormatPr defaultColWidth="9.00390625" defaultRowHeight="12.75"/>
  <cols>
    <col min="1" max="1" width="10.625" style="1" customWidth="1"/>
    <col min="2" max="7" width="9.00390625" style="1" customWidth="1"/>
    <col min="8" max="8" width="6.625" style="1" customWidth="1"/>
    <col min="9" max="9" width="17.125" style="2" customWidth="1"/>
    <col min="10" max="10" width="15.875" style="0" customWidth="1"/>
    <col min="11" max="12" width="14.7539062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7" ht="17.25">
      <c r="A4" s="4" t="s">
        <v>3</v>
      </c>
      <c r="B4" s="4"/>
      <c r="C4" s="4"/>
      <c r="D4" s="4"/>
      <c r="E4" s="4"/>
      <c r="G4" s="5"/>
    </row>
    <row r="5" spans="1:3" ht="15">
      <c r="A5" s="6" t="s">
        <v>4</v>
      </c>
      <c r="B5" s="6"/>
      <c r="C5" s="7"/>
    </row>
    <row r="6" spans="1:9" ht="12.75">
      <c r="A6" s="8" t="s">
        <v>5</v>
      </c>
      <c r="B6" s="9"/>
      <c r="C6" s="9"/>
      <c r="D6" s="9"/>
      <c r="E6" s="9"/>
      <c r="F6" s="9"/>
      <c r="G6" s="9"/>
      <c r="H6" s="9"/>
      <c r="I6" s="10"/>
    </row>
    <row r="7" spans="1:9" ht="12.75">
      <c r="A7" s="8" t="s">
        <v>6</v>
      </c>
      <c r="B7" s="9"/>
      <c r="C7" s="9"/>
      <c r="D7" s="9"/>
      <c r="E7" s="9"/>
      <c r="F7" s="9"/>
      <c r="G7" s="9"/>
      <c r="H7" s="9"/>
      <c r="I7" s="10"/>
    </row>
    <row r="8" spans="1:9" ht="12.75">
      <c r="A8" s="8" t="s">
        <v>7</v>
      </c>
      <c r="B8" s="9"/>
      <c r="C8" s="9"/>
      <c r="D8" s="9"/>
      <c r="E8" s="9"/>
      <c r="F8" s="9"/>
      <c r="G8" s="9"/>
      <c r="H8" s="9"/>
      <c r="I8" s="10"/>
    </row>
    <row r="9" spans="1:9" ht="12.75">
      <c r="A9" s="11" t="s">
        <v>8</v>
      </c>
      <c r="B9" s="9"/>
      <c r="C9" s="9"/>
      <c r="D9" s="9"/>
      <c r="E9" s="9"/>
      <c r="F9" s="9"/>
      <c r="G9" s="9"/>
      <c r="H9" s="9"/>
      <c r="I9" s="10"/>
    </row>
    <row r="10" spans="1:5" ht="17.25">
      <c r="A10" s="6" t="s">
        <v>9</v>
      </c>
      <c r="B10" s="12"/>
      <c r="C10" s="12"/>
      <c r="D10" s="12"/>
      <c r="E10" s="12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13" t="s">
        <v>10</v>
      </c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3" t="s">
        <v>11</v>
      </c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4" t="s">
        <v>12</v>
      </c>
      <c r="B14" s="13"/>
      <c r="C14" s="13"/>
      <c r="D14" s="13"/>
      <c r="E14" s="13"/>
      <c r="F14" s="13"/>
      <c r="G14" s="13"/>
      <c r="H14" s="13"/>
      <c r="I14" s="13"/>
    </row>
    <row r="15" spans="1:9" ht="12.75">
      <c r="A15" s="14" t="s">
        <v>13</v>
      </c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4" t="s">
        <v>14</v>
      </c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5" t="s">
        <v>15</v>
      </c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15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3" t="s">
        <v>16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6" t="s">
        <v>17</v>
      </c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16" t="s">
        <v>18</v>
      </c>
      <c r="B21" s="18"/>
      <c r="C21" s="18"/>
      <c r="D21" s="18"/>
      <c r="E21" s="18"/>
      <c r="F21" s="18"/>
      <c r="G21" s="17"/>
      <c r="H21" s="17"/>
      <c r="I21" s="19">
        <v>24130455</v>
      </c>
    </row>
    <row r="22" spans="1:9" ht="12.75">
      <c r="A22" s="20" t="s">
        <v>19</v>
      </c>
      <c r="B22" s="17"/>
      <c r="C22" s="17"/>
      <c r="D22" s="18"/>
      <c r="E22" s="18"/>
      <c r="F22" s="18"/>
      <c r="G22" s="17"/>
      <c r="H22" s="17"/>
      <c r="I22" s="19"/>
    </row>
    <row r="23" spans="1:9" ht="12.75">
      <c r="A23" s="16" t="s">
        <v>20</v>
      </c>
      <c r="B23" s="18"/>
      <c r="C23" s="18"/>
      <c r="D23" s="18"/>
      <c r="E23" s="18"/>
      <c r="F23" s="18"/>
      <c r="G23" s="17"/>
      <c r="H23" s="17"/>
      <c r="I23" s="19"/>
    </row>
    <row r="24" spans="1:9" ht="12.75">
      <c r="A24" s="16" t="s">
        <v>21</v>
      </c>
      <c r="B24" s="18"/>
      <c r="C24" s="18"/>
      <c r="D24" s="18"/>
      <c r="E24" s="18"/>
      <c r="F24" s="18"/>
      <c r="G24" s="17"/>
      <c r="H24" s="17"/>
      <c r="I24" s="19"/>
    </row>
    <row r="25" spans="1:9" ht="12.75">
      <c r="A25" s="16" t="s">
        <v>18</v>
      </c>
      <c r="B25" s="18"/>
      <c r="C25" s="18"/>
      <c r="D25" s="18"/>
      <c r="E25" s="18"/>
      <c r="F25" s="18"/>
      <c r="G25" s="17"/>
      <c r="H25" s="17"/>
      <c r="I25" s="19">
        <v>22944455</v>
      </c>
    </row>
    <row r="26" spans="1:9" ht="12.75">
      <c r="A26" s="16" t="s">
        <v>22</v>
      </c>
      <c r="B26" s="18"/>
      <c r="C26" s="18"/>
      <c r="D26" s="18"/>
      <c r="E26" s="18"/>
      <c r="F26" s="18"/>
      <c r="G26" s="17"/>
      <c r="H26" s="17"/>
      <c r="I26" s="17"/>
    </row>
    <row r="27" spans="1:9" ht="12.75">
      <c r="A27" s="16" t="s">
        <v>18</v>
      </c>
      <c r="B27" s="18"/>
      <c r="C27" s="18"/>
      <c r="D27" s="18"/>
      <c r="E27" s="18"/>
      <c r="F27" s="18"/>
      <c r="G27" s="17"/>
      <c r="H27" s="17"/>
      <c r="I27" s="19">
        <v>1186000</v>
      </c>
    </row>
    <row r="28" spans="1:9" ht="12.75">
      <c r="A28" s="16"/>
      <c r="B28" s="17"/>
      <c r="C28" s="17"/>
      <c r="D28" s="17"/>
      <c r="E28" s="17"/>
      <c r="F28" s="17"/>
      <c r="G28" s="17"/>
      <c r="H28" s="17"/>
      <c r="I28" s="19"/>
    </row>
    <row r="29" spans="1:9" ht="12.75">
      <c r="A29" s="16" t="s">
        <v>23</v>
      </c>
      <c r="B29" s="17"/>
      <c r="C29" s="17"/>
      <c r="D29" s="17"/>
      <c r="E29" s="17"/>
      <c r="F29" s="17"/>
      <c r="G29" s="17"/>
      <c r="H29" s="17"/>
      <c r="I29" s="19"/>
    </row>
    <row r="30" spans="1:9" ht="12.75">
      <c r="A30" s="16" t="s">
        <v>24</v>
      </c>
      <c r="B30" s="17"/>
      <c r="C30" s="17"/>
      <c r="D30" s="17"/>
      <c r="E30" s="17"/>
      <c r="F30" s="17"/>
      <c r="G30" s="17"/>
      <c r="H30" s="17"/>
      <c r="I30" s="19"/>
    </row>
    <row r="31" spans="1:9" ht="12.75">
      <c r="A31" s="16" t="s">
        <v>25</v>
      </c>
      <c r="B31" s="17"/>
      <c r="C31" s="17"/>
      <c r="D31" s="17"/>
      <c r="E31" s="17"/>
      <c r="F31" s="17"/>
      <c r="G31" s="17"/>
      <c r="H31" s="17"/>
      <c r="I31" s="19">
        <v>4332248</v>
      </c>
    </row>
    <row r="32" spans="1:9" ht="12.75">
      <c r="A32" s="20" t="s">
        <v>26</v>
      </c>
      <c r="B32" s="17"/>
      <c r="C32" s="17"/>
      <c r="D32" s="17"/>
      <c r="E32" s="17"/>
      <c r="F32" s="17"/>
      <c r="G32" s="17"/>
      <c r="H32" s="17"/>
      <c r="I32" s="19"/>
    </row>
    <row r="33" spans="1:9" ht="12.75">
      <c r="A33" s="16"/>
      <c r="B33" s="17"/>
      <c r="C33" s="17"/>
      <c r="D33" s="17"/>
      <c r="E33" s="17"/>
      <c r="F33" s="17"/>
      <c r="G33" s="17"/>
      <c r="H33" s="17"/>
      <c r="I33" s="19"/>
    </row>
    <row r="34" spans="1:9" ht="12.75">
      <c r="A34" s="16" t="s">
        <v>27</v>
      </c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6" t="s">
        <v>28</v>
      </c>
      <c r="B35" s="16"/>
      <c r="C35" s="16"/>
      <c r="D35" s="16"/>
      <c r="E35" s="16"/>
      <c r="F35" s="16"/>
      <c r="G35" s="16"/>
      <c r="H35" s="16"/>
      <c r="I35" s="21">
        <v>34048000</v>
      </c>
    </row>
    <row r="36" spans="1:9" ht="12.75">
      <c r="A36" s="20" t="s">
        <v>29</v>
      </c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16" t="s">
        <v>30</v>
      </c>
      <c r="B38" s="17"/>
      <c r="C38" s="17"/>
      <c r="D38" s="17"/>
      <c r="E38" s="17"/>
      <c r="F38" s="17"/>
      <c r="G38" s="17"/>
      <c r="H38" s="17"/>
      <c r="I38" s="22"/>
    </row>
    <row r="39" spans="1:9" ht="12.75">
      <c r="A39" s="16" t="s">
        <v>18</v>
      </c>
      <c r="B39" s="17"/>
      <c r="C39" s="17"/>
      <c r="D39" s="17"/>
      <c r="E39" s="17"/>
      <c r="F39" s="17"/>
      <c r="G39" s="17"/>
      <c r="H39" s="17"/>
      <c r="I39" s="22">
        <v>21486000</v>
      </c>
    </row>
    <row r="40" spans="1:9" ht="12.75">
      <c r="A40" s="16"/>
      <c r="B40" s="17"/>
      <c r="C40" s="17"/>
      <c r="D40" s="17"/>
      <c r="E40" s="17"/>
      <c r="F40" s="17"/>
      <c r="G40" s="17"/>
      <c r="H40" s="17"/>
      <c r="I40" s="22"/>
    </row>
    <row r="41" spans="1:9" ht="12.75">
      <c r="A41" s="16" t="s">
        <v>31</v>
      </c>
      <c r="B41" s="17"/>
      <c r="C41" s="17"/>
      <c r="D41" s="17"/>
      <c r="E41" s="17"/>
      <c r="F41" s="17"/>
      <c r="G41" s="17"/>
      <c r="H41" s="17"/>
      <c r="I41" s="22"/>
    </row>
    <row r="42" spans="1:9" ht="12.75">
      <c r="A42" s="16" t="s">
        <v>32</v>
      </c>
      <c r="B42" s="17"/>
      <c r="C42" s="17"/>
      <c r="D42" s="17"/>
      <c r="E42" s="17"/>
      <c r="F42" s="17"/>
      <c r="G42" s="17"/>
      <c r="H42" s="17"/>
      <c r="I42" s="22"/>
    </row>
    <row r="43" spans="1:9" ht="12.75">
      <c r="A43" s="16" t="s">
        <v>18</v>
      </c>
      <c r="B43" s="17"/>
      <c r="C43" s="17"/>
      <c r="D43" s="17"/>
      <c r="E43" s="17"/>
      <c r="F43" s="17"/>
      <c r="G43" s="17"/>
      <c r="H43" s="17"/>
      <c r="I43" s="22">
        <v>10330671</v>
      </c>
    </row>
    <row r="44" spans="1:9" ht="12.75">
      <c r="A44" s="16"/>
      <c r="B44" s="17"/>
      <c r="C44" s="17"/>
      <c r="D44" s="17"/>
      <c r="E44" s="17"/>
      <c r="F44" s="17"/>
      <c r="G44" s="17"/>
      <c r="H44" s="17"/>
      <c r="I44" s="22"/>
    </row>
    <row r="45" spans="1:9" ht="12.75">
      <c r="A45" s="16" t="s">
        <v>33</v>
      </c>
      <c r="B45" s="17"/>
      <c r="C45" s="17"/>
      <c r="D45" s="17"/>
      <c r="E45" s="17"/>
      <c r="F45" s="17"/>
      <c r="G45" s="17"/>
      <c r="H45" s="17"/>
      <c r="I45" s="22"/>
    </row>
    <row r="46" spans="1:9" ht="12.75">
      <c r="A46" s="16" t="s">
        <v>34</v>
      </c>
      <c r="B46" s="17"/>
      <c r="C46" s="17"/>
      <c r="D46" s="17"/>
      <c r="E46" s="17"/>
      <c r="F46" s="17"/>
      <c r="G46" s="17"/>
      <c r="H46" s="17"/>
      <c r="I46" s="22">
        <v>792337</v>
      </c>
    </row>
    <row r="47" spans="1:9" ht="12.75">
      <c r="A47" s="20" t="s">
        <v>35</v>
      </c>
      <c r="B47" s="17"/>
      <c r="C47" s="17"/>
      <c r="D47" s="17"/>
      <c r="E47" s="17"/>
      <c r="F47" s="17"/>
      <c r="G47" s="17"/>
      <c r="H47" s="17"/>
      <c r="I47" s="22"/>
    </row>
    <row r="48" spans="1:9" ht="12.75">
      <c r="A48" s="20"/>
      <c r="B48" s="17"/>
      <c r="C48" s="17"/>
      <c r="D48" s="17"/>
      <c r="E48" s="17"/>
      <c r="F48" s="17"/>
      <c r="G48" s="17"/>
      <c r="H48" s="17"/>
      <c r="I48" s="22"/>
    </row>
    <row r="49" spans="1:9" ht="12.75">
      <c r="A49" s="16" t="s">
        <v>36</v>
      </c>
      <c r="B49" s="18"/>
      <c r="C49" s="18"/>
      <c r="D49" s="18"/>
      <c r="E49" s="18"/>
      <c r="F49" s="18"/>
      <c r="G49" s="18"/>
      <c r="H49" s="18"/>
      <c r="I49" s="23"/>
    </row>
    <row r="50" spans="1:9" ht="12.75">
      <c r="A50" s="16" t="s">
        <v>18</v>
      </c>
      <c r="B50" s="18"/>
      <c r="C50" s="17"/>
      <c r="D50" s="17"/>
      <c r="E50" s="17"/>
      <c r="F50" s="17"/>
      <c r="G50" s="17"/>
      <c r="H50" s="17"/>
      <c r="I50" s="22">
        <v>12562000</v>
      </c>
    </row>
    <row r="51" spans="1:9" ht="12.75">
      <c r="A51" s="20" t="s">
        <v>37</v>
      </c>
      <c r="B51" s="17"/>
      <c r="C51" s="17"/>
      <c r="D51" s="17"/>
      <c r="E51" s="17"/>
      <c r="F51" s="17"/>
      <c r="G51" s="17"/>
      <c r="H51" s="17"/>
      <c r="I51" s="22"/>
    </row>
    <row r="52" spans="1:9" ht="12.75">
      <c r="A52" s="20"/>
      <c r="B52" s="17"/>
      <c r="C52" s="17"/>
      <c r="D52" s="17"/>
      <c r="E52" s="17"/>
      <c r="F52" s="17"/>
      <c r="G52" s="17"/>
      <c r="H52" s="17"/>
      <c r="I52" s="22"/>
    </row>
    <row r="53" spans="1:9" ht="12.75">
      <c r="A53" s="16" t="s">
        <v>38</v>
      </c>
      <c r="B53" s="17"/>
      <c r="C53" s="17"/>
      <c r="D53" s="17"/>
      <c r="E53" s="17"/>
      <c r="F53" s="17"/>
      <c r="G53" s="17"/>
      <c r="H53" s="17"/>
      <c r="I53" s="22"/>
    </row>
    <row r="54" spans="1:9" ht="12.75">
      <c r="A54" s="24"/>
      <c r="B54" s="17"/>
      <c r="C54" s="17"/>
      <c r="D54" s="17"/>
      <c r="E54" s="17"/>
      <c r="F54" s="17"/>
      <c r="G54" s="17"/>
      <c r="H54" s="17"/>
      <c r="I54" s="22"/>
    </row>
    <row r="55" spans="1:9" ht="12.75">
      <c r="A55" s="25" t="s">
        <v>39</v>
      </c>
      <c r="B55" s="17"/>
      <c r="C55" s="17"/>
      <c r="D55" s="17"/>
      <c r="E55" s="17"/>
      <c r="F55" s="17"/>
      <c r="G55" s="17"/>
      <c r="H55" s="17"/>
      <c r="I55" s="22"/>
    </row>
    <row r="56" spans="1:9" ht="12.75">
      <c r="A56" s="24" t="s">
        <v>40</v>
      </c>
      <c r="B56" s="17"/>
      <c r="C56" s="17"/>
      <c r="D56" s="17"/>
      <c r="E56" s="17"/>
      <c r="F56" s="17"/>
      <c r="G56" s="17"/>
      <c r="H56" s="17"/>
      <c r="I56" s="22"/>
    </row>
    <row r="57" spans="1:9" ht="12.75">
      <c r="A57" s="26" t="s">
        <v>41</v>
      </c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1" t="s">
        <v>42</v>
      </c>
      <c r="F58" s="7"/>
      <c r="G58" s="7"/>
      <c r="H58" s="7"/>
      <c r="I58" s="27"/>
    </row>
    <row r="59" spans="6:9" ht="12.75">
      <c r="F59" s="7"/>
      <c r="G59" s="7"/>
      <c r="H59" s="7"/>
      <c r="I59" s="27"/>
    </row>
    <row r="60" spans="1:9" ht="12.75">
      <c r="A60" s="3" t="s">
        <v>43</v>
      </c>
      <c r="B60" s="3"/>
      <c r="C60" s="3"/>
      <c r="D60" s="3"/>
      <c r="E60" s="3"/>
      <c r="F60" s="3"/>
      <c r="G60" s="3"/>
      <c r="H60" s="3"/>
      <c r="I60" s="3"/>
    </row>
    <row r="61" ht="12.75">
      <c r="A61" s="1" t="s">
        <v>44</v>
      </c>
    </row>
    <row r="62" ht="12.75">
      <c r="A62" t="s">
        <v>45</v>
      </c>
    </row>
    <row r="63" ht="12.75">
      <c r="A63"/>
    </row>
    <row r="64" spans="6:8" ht="12.75">
      <c r="F64" t="s">
        <v>46</v>
      </c>
      <c r="G64"/>
      <c r="H64"/>
    </row>
    <row r="65" spans="6:8" ht="12.75">
      <c r="F65"/>
      <c r="G65"/>
      <c r="H65"/>
    </row>
    <row r="66" spans="6:8" ht="12.75">
      <c r="F66" t="s">
        <v>47</v>
      </c>
      <c r="G66"/>
      <c r="H66"/>
    </row>
    <row r="67" spans="6:8" ht="12.75">
      <c r="F67"/>
      <c r="G67"/>
      <c r="H67"/>
    </row>
  </sheetData>
  <mergeCells count="8">
    <mergeCell ref="A1:I1"/>
    <mergeCell ref="A2:I2"/>
    <mergeCell ref="A3:I3"/>
    <mergeCell ref="A11:I11"/>
    <mergeCell ref="A19:I19"/>
    <mergeCell ref="A34:I34"/>
    <mergeCell ref="A57:I57"/>
    <mergeCell ref="A60:I60"/>
  </mergeCells>
  <printOptions/>
  <pageMargins left="0.7875" right="0.7875" top="0.7875" bottom="0.7569444444444444" header="0.5118055555555555" footer="0.5902777777777778"/>
  <pageSetup firstPageNumber="1" useFirstPageNumber="1" horizontalDpi="300" verticalDpi="300" orientation="portrait" paperSize="9" scale="90"/>
  <headerFooter alignWithMargins="0">
    <oddFooter>&amp;C&amp;"Times New Roman,Normalny"&amp;12Strona &amp;P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8.125" style="28" customWidth="1"/>
    <col min="2" max="2" width="5.125" style="28" customWidth="1"/>
    <col min="3" max="3" width="50.125" style="28" customWidth="1"/>
    <col min="4" max="4" width="17.75390625" style="28" customWidth="1"/>
    <col min="5" max="5" width="17.75390625" style="29" customWidth="1"/>
    <col min="6" max="6" width="9.625" style="0" customWidth="1"/>
  </cols>
  <sheetData>
    <row r="1" spans="1:5" ht="36.75" customHeight="1">
      <c r="A1" s="30" t="s">
        <v>48</v>
      </c>
      <c r="B1" s="30"/>
      <c r="C1" s="30"/>
      <c r="D1" s="30"/>
      <c r="E1" s="31"/>
    </row>
    <row r="3" spans="1:5" ht="24.75">
      <c r="A3" s="32" t="s">
        <v>49</v>
      </c>
      <c r="B3" s="33" t="s">
        <v>50</v>
      </c>
      <c r="C3" s="34" t="s">
        <v>51</v>
      </c>
      <c r="D3" s="34" t="s">
        <v>52</v>
      </c>
      <c r="E3" s="35" t="s">
        <v>53</v>
      </c>
    </row>
    <row r="4" spans="1:5" ht="12.75">
      <c r="A4" s="36">
        <v>1</v>
      </c>
      <c r="B4" s="37" t="s">
        <v>54</v>
      </c>
      <c r="C4" s="38">
        <v>3</v>
      </c>
      <c r="D4" s="38">
        <v>4</v>
      </c>
      <c r="E4" s="39">
        <v>5</v>
      </c>
    </row>
    <row r="5" spans="1:5" ht="12.75">
      <c r="A5" s="40" t="s">
        <v>55</v>
      </c>
      <c r="B5" s="40"/>
      <c r="C5" s="40"/>
      <c r="D5" s="41">
        <f>D6+D21</f>
        <v>299674</v>
      </c>
      <c r="E5" s="42">
        <v>22944455</v>
      </c>
    </row>
    <row r="6" spans="1:5" ht="12.75">
      <c r="A6" s="43" t="s">
        <v>56</v>
      </c>
      <c r="B6" s="43"/>
      <c r="C6" s="43"/>
      <c r="D6" s="44">
        <f>D7+D18+D13</f>
        <v>198626</v>
      </c>
      <c r="E6" s="45">
        <v>18612207</v>
      </c>
    </row>
    <row r="7" spans="1:5" ht="12.75">
      <c r="A7" s="46">
        <v>801</v>
      </c>
      <c r="B7" s="47"/>
      <c r="C7" s="48" t="s">
        <v>57</v>
      </c>
      <c r="D7" s="49">
        <f>D8</f>
        <v>32900</v>
      </c>
      <c r="E7" s="50">
        <v>372878</v>
      </c>
    </row>
    <row r="8" spans="1:5" ht="12.75">
      <c r="A8" s="51" t="s">
        <v>58</v>
      </c>
      <c r="B8" s="52"/>
      <c r="C8" s="53" t="s">
        <v>59</v>
      </c>
      <c r="D8" s="54">
        <f>SUM(D9)</f>
        <v>32900</v>
      </c>
      <c r="E8" s="55">
        <v>227132</v>
      </c>
    </row>
    <row r="9" spans="1:5" ht="24.75">
      <c r="A9" s="56"/>
      <c r="B9" s="57" t="s">
        <v>60</v>
      </c>
      <c r="C9" s="58" t="s">
        <v>61</v>
      </c>
      <c r="D9" s="59">
        <v>32900</v>
      </c>
      <c r="E9" s="60">
        <v>32900</v>
      </c>
    </row>
    <row r="10" spans="1:5" ht="12.75">
      <c r="A10" s="61">
        <v>80104</v>
      </c>
      <c r="B10" s="62"/>
      <c r="C10" s="63" t="s">
        <v>62</v>
      </c>
      <c r="D10" s="64">
        <f>SUM(D11:D12)</f>
        <v>0</v>
      </c>
      <c r="E10" s="55">
        <f>SUM(E11:E12)</f>
        <v>94600</v>
      </c>
    </row>
    <row r="11" spans="1:5" ht="48.75">
      <c r="A11" s="56"/>
      <c r="B11" s="57" t="s">
        <v>63</v>
      </c>
      <c r="C11" s="58" t="s">
        <v>64</v>
      </c>
      <c r="D11" s="59">
        <v>-37000</v>
      </c>
      <c r="E11" s="60">
        <v>0</v>
      </c>
    </row>
    <row r="12" spans="1:5" ht="12.75">
      <c r="A12" s="56"/>
      <c r="B12" s="57" t="s">
        <v>65</v>
      </c>
      <c r="C12" s="58" t="s">
        <v>66</v>
      </c>
      <c r="D12" s="59">
        <v>37000</v>
      </c>
      <c r="E12" s="60">
        <v>94600</v>
      </c>
    </row>
    <row r="13" spans="1:5" ht="12.75">
      <c r="A13" s="65">
        <v>852</v>
      </c>
      <c r="B13" s="66"/>
      <c r="C13" s="67" t="s">
        <v>67</v>
      </c>
      <c r="D13" s="49">
        <f>D14+D16</f>
        <v>14290</v>
      </c>
      <c r="E13" s="50">
        <v>502740</v>
      </c>
    </row>
    <row r="14" spans="1:5" ht="12.75">
      <c r="A14" s="68">
        <v>85219</v>
      </c>
      <c r="B14" s="69"/>
      <c r="C14" s="70" t="s">
        <v>68</v>
      </c>
      <c r="D14" s="64">
        <v>4350</v>
      </c>
      <c r="E14" s="55">
        <v>210750</v>
      </c>
    </row>
    <row r="15" spans="1:5" ht="24.75">
      <c r="A15" s="68"/>
      <c r="B15" s="69">
        <v>2030</v>
      </c>
      <c r="C15" s="58" t="s">
        <v>61</v>
      </c>
      <c r="D15" s="59">
        <v>4350</v>
      </c>
      <c r="E15" s="60">
        <v>210750</v>
      </c>
    </row>
    <row r="16" spans="1:5" ht="12.75">
      <c r="A16" s="71">
        <v>85295</v>
      </c>
      <c r="B16" s="52"/>
      <c r="C16" s="53" t="s">
        <v>69</v>
      </c>
      <c r="D16" s="64">
        <f>SUM(D17)</f>
        <v>9940</v>
      </c>
      <c r="E16" s="55">
        <v>34640</v>
      </c>
    </row>
    <row r="17" spans="1:5" ht="24.75">
      <c r="A17" s="56"/>
      <c r="B17" s="57" t="s">
        <v>60</v>
      </c>
      <c r="C17" s="58" t="s">
        <v>61</v>
      </c>
      <c r="D17" s="59">
        <v>9940</v>
      </c>
      <c r="E17" s="60">
        <v>34640</v>
      </c>
    </row>
    <row r="18" spans="1:5" ht="12.75">
      <c r="A18" s="46">
        <v>854</v>
      </c>
      <c r="B18" s="47"/>
      <c r="C18" s="48" t="s">
        <v>70</v>
      </c>
      <c r="D18" s="72">
        <f>SUM(D19)</f>
        <v>151436</v>
      </c>
      <c r="E18" s="50">
        <v>151436</v>
      </c>
    </row>
    <row r="19" spans="1:5" ht="12.75">
      <c r="A19" s="71">
        <v>85415</v>
      </c>
      <c r="B19" s="57"/>
      <c r="C19" s="53" t="s">
        <v>71</v>
      </c>
      <c r="D19" s="73">
        <f>SUM(D20)</f>
        <v>151436</v>
      </c>
      <c r="E19" s="74">
        <v>151436</v>
      </c>
    </row>
    <row r="20" spans="1:5" ht="24.75">
      <c r="A20" s="56"/>
      <c r="B20" s="57" t="s">
        <v>60</v>
      </c>
      <c r="C20" s="58" t="s">
        <v>61</v>
      </c>
      <c r="D20" s="75">
        <v>151436</v>
      </c>
      <c r="E20" s="60">
        <v>151436</v>
      </c>
    </row>
    <row r="21" spans="1:5" ht="43.5" customHeight="1">
      <c r="A21" s="76" t="s">
        <v>72</v>
      </c>
      <c r="B21" s="76"/>
      <c r="C21" s="76"/>
      <c r="D21" s="77">
        <f>SUM(D22)</f>
        <v>101048</v>
      </c>
      <c r="E21" s="78">
        <v>4332248</v>
      </c>
    </row>
    <row r="22" spans="1:5" ht="12.75">
      <c r="A22" s="79" t="s">
        <v>73</v>
      </c>
      <c r="B22" s="80"/>
      <c r="C22" s="81" t="s">
        <v>74</v>
      </c>
      <c r="D22" s="72">
        <f>SUM(D23)</f>
        <v>101048</v>
      </c>
      <c r="E22" s="50">
        <f>SUM(E23)</f>
        <v>101048</v>
      </c>
    </row>
    <row r="23" spans="1:5" ht="12.75">
      <c r="A23" s="51" t="s">
        <v>75</v>
      </c>
      <c r="B23" s="52"/>
      <c r="C23" s="53" t="s">
        <v>69</v>
      </c>
      <c r="D23" s="73">
        <f>SUM(D24)</f>
        <v>101048</v>
      </c>
      <c r="E23" s="74">
        <f>SUM(E24)</f>
        <v>101048</v>
      </c>
    </row>
    <row r="24" spans="1:5" ht="36.75">
      <c r="A24" s="82"/>
      <c r="B24" s="83" t="s">
        <v>76</v>
      </c>
      <c r="C24" s="84" t="s">
        <v>77</v>
      </c>
      <c r="D24" s="85">
        <v>101048</v>
      </c>
      <c r="E24" s="86">
        <v>101048</v>
      </c>
    </row>
    <row r="25" spans="1:5" ht="12.75">
      <c r="A25" s="87"/>
      <c r="B25" s="88"/>
      <c r="C25" s="89"/>
      <c r="D25" s="90"/>
      <c r="E25" s="91"/>
    </row>
    <row r="26" spans="1:5" ht="12.75">
      <c r="A26"/>
      <c r="B26"/>
      <c r="C26"/>
      <c r="D26" s="92"/>
      <c r="E26" s="92"/>
    </row>
    <row r="27" spans="1:5" ht="12.75">
      <c r="A27" s="93" t="s">
        <v>78</v>
      </c>
      <c r="B27" s="93"/>
      <c r="C27" s="93"/>
      <c r="D27" s="94">
        <f>SUM(D28)</f>
        <v>315000</v>
      </c>
      <c r="E27" s="95">
        <v>1186000</v>
      </c>
    </row>
    <row r="28" spans="1:5" ht="12.75">
      <c r="A28" s="96" t="s">
        <v>79</v>
      </c>
      <c r="B28" s="97"/>
      <c r="C28" s="48" t="s">
        <v>80</v>
      </c>
      <c r="D28" s="72">
        <f>SUM(D29)</f>
        <v>315000</v>
      </c>
      <c r="E28" s="50">
        <v>315000</v>
      </c>
    </row>
    <row r="29" spans="1:5" ht="12.75">
      <c r="A29" s="98" t="s">
        <v>81</v>
      </c>
      <c r="B29" s="99"/>
      <c r="C29" s="100" t="s">
        <v>82</v>
      </c>
      <c r="D29" s="73">
        <f>SUM(D30)</f>
        <v>315000</v>
      </c>
      <c r="E29" s="74">
        <v>315000</v>
      </c>
    </row>
    <row r="30" spans="1:5" ht="36.75">
      <c r="A30" s="101"/>
      <c r="B30" s="83" t="s">
        <v>83</v>
      </c>
      <c r="C30" s="84" t="s">
        <v>84</v>
      </c>
      <c r="D30" s="85">
        <v>315000</v>
      </c>
      <c r="E30" s="86">
        <v>315000</v>
      </c>
    </row>
    <row r="31" spans="1:5" ht="17.25" customHeight="1">
      <c r="A31" s="102" t="s">
        <v>85</v>
      </c>
      <c r="B31" s="102"/>
      <c r="C31" s="102"/>
      <c r="D31" s="103">
        <f>D5+D27</f>
        <v>614674</v>
      </c>
      <c r="E31" s="104">
        <v>24130455</v>
      </c>
    </row>
    <row r="32" spans="4:5" ht="12.75">
      <c r="D32" s="105"/>
      <c r="E32" s="105"/>
    </row>
    <row r="33" spans="4:5" ht="12.75">
      <c r="D33" s="106"/>
      <c r="E33" s="107"/>
    </row>
    <row r="34" spans="3:5" ht="12.75">
      <c r="C34" s="108"/>
      <c r="D34" t="s">
        <v>46</v>
      </c>
      <c r="E34"/>
    </row>
    <row r="35" spans="3:5" ht="12.75">
      <c r="C35" s="108"/>
      <c r="D35"/>
      <c r="E35"/>
    </row>
    <row r="36" spans="3:5" ht="12.75">
      <c r="C36" s="108"/>
      <c r="D36" t="s">
        <v>47</v>
      </c>
      <c r="E36"/>
    </row>
    <row r="37" spans="3:5" ht="12.75">
      <c r="C37" s="108"/>
      <c r="D37"/>
      <c r="E37"/>
    </row>
    <row r="38" spans="4:5" ht="12.75">
      <c r="D38" s="106"/>
      <c r="E38" s="107"/>
    </row>
    <row r="39" spans="4:5" ht="12.75">
      <c r="D39" s="106"/>
      <c r="E39" s="107"/>
    </row>
    <row r="40" spans="4:5" ht="12.75">
      <c r="D40" s="106"/>
      <c r="E40" s="107"/>
    </row>
    <row r="41" spans="4:5" ht="12.75">
      <c r="D41" s="106"/>
      <c r="E41" s="107"/>
    </row>
  </sheetData>
  <mergeCells count="6">
    <mergeCell ref="A1:D1"/>
    <mergeCell ref="A5:C5"/>
    <mergeCell ref="A6:C6"/>
    <mergeCell ref="A21:C21"/>
    <mergeCell ref="A27:C27"/>
    <mergeCell ref="A31:C31"/>
  </mergeCells>
  <printOptions/>
  <pageMargins left="0.7479166666666667" right="0.7479166666666667" top="0.9840277777777777" bottom="0.7569444444444444" header="0.5118055555555555" footer="0.5902777777777778"/>
  <pageSetup firstPageNumber="3" useFirstPageNumber="1" horizontalDpi="300" verticalDpi="300" orientation="portrait" paperSize="9" scale="89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49">
      <selection activeCell="K85" sqref="K85"/>
    </sheetView>
  </sheetViews>
  <sheetFormatPr defaultColWidth="9.00390625" defaultRowHeight="12.75"/>
  <cols>
    <col min="1" max="1" width="7.25390625" style="109" customWidth="1"/>
    <col min="2" max="2" width="5.00390625" style="110" customWidth="1"/>
    <col min="3" max="3" width="51.00390625" style="110" customWidth="1"/>
    <col min="4" max="4" width="20.75390625" style="110" customWidth="1"/>
    <col min="5" max="5" width="20.00390625" style="111" customWidth="1"/>
    <col min="6" max="6" width="9.00390625" style="0" customWidth="1"/>
    <col min="7" max="7" width="9.625" style="0" customWidth="1"/>
    <col min="8" max="8" width="9.00390625" style="0" customWidth="1"/>
    <col min="9" max="10" width="0" style="0" hidden="1" customWidth="1"/>
    <col min="11" max="11" width="22.875" style="0" customWidth="1"/>
  </cols>
  <sheetData>
    <row r="1" spans="1:5" ht="12.75">
      <c r="A1" s="112" t="s">
        <v>86</v>
      </c>
      <c r="B1" s="28"/>
      <c r="C1" s="31"/>
      <c r="D1" s="31"/>
      <c r="E1" s="31"/>
    </row>
    <row r="2" spans="1:5" ht="12.75">
      <c r="A2" t="s">
        <v>87</v>
      </c>
      <c r="B2" s="28"/>
      <c r="C2" s="113"/>
      <c r="D2" s="113"/>
      <c r="E2" s="1"/>
    </row>
    <row r="3" spans="1:5" ht="12.75">
      <c r="A3" t="s">
        <v>88</v>
      </c>
      <c r="B3" s="28"/>
      <c r="C3" s="113"/>
      <c r="D3" s="113"/>
      <c r="E3" s="1"/>
    </row>
    <row r="4" spans="1:5" ht="12.75">
      <c r="A4" s="28"/>
      <c r="B4" s="28"/>
      <c r="C4" s="113"/>
      <c r="D4" s="113"/>
      <c r="E4" s="1"/>
    </row>
    <row r="5" spans="1:4" ht="12.75">
      <c r="A5" s="114" t="s">
        <v>89</v>
      </c>
      <c r="B5" s="115"/>
      <c r="C5" s="116"/>
      <c r="D5" s="116"/>
    </row>
    <row r="6" spans="1:5" ht="24.75">
      <c r="A6" s="117" t="s">
        <v>90</v>
      </c>
      <c r="B6" s="118" t="s">
        <v>50</v>
      </c>
      <c r="C6" s="119" t="s">
        <v>51</v>
      </c>
      <c r="D6" s="119" t="s">
        <v>91</v>
      </c>
      <c r="E6" s="120" t="s">
        <v>53</v>
      </c>
    </row>
    <row r="7" spans="1:5" s="5" customFormat="1" ht="12.75">
      <c r="A7" s="121">
        <v>1</v>
      </c>
      <c r="B7" s="122">
        <v>2</v>
      </c>
      <c r="C7" s="122">
        <v>3</v>
      </c>
      <c r="D7" s="122">
        <v>4</v>
      </c>
      <c r="E7" s="123">
        <v>5</v>
      </c>
    </row>
    <row r="8" spans="1:5" s="5" customFormat="1" ht="12.75">
      <c r="A8" s="121"/>
      <c r="B8" s="122"/>
      <c r="C8" s="124" t="s">
        <v>92</v>
      </c>
      <c r="D8" s="125">
        <f>D9+D14+D21+D25+D35+D40+D57+D70+D73+D78+D85</f>
        <v>1057526</v>
      </c>
      <c r="E8" s="126">
        <v>29715752</v>
      </c>
    </row>
    <row r="9" spans="1:6" s="5" customFormat="1" ht="12.75">
      <c r="A9" s="127" t="s">
        <v>73</v>
      </c>
      <c r="B9" s="128"/>
      <c r="C9" s="129" t="s">
        <v>74</v>
      </c>
      <c r="D9" s="130">
        <f>D10</f>
        <v>146000</v>
      </c>
      <c r="E9" s="131">
        <v>188668</v>
      </c>
      <c r="F9" s="132"/>
    </row>
    <row r="10" spans="1:6" s="5" customFormat="1" ht="12.75">
      <c r="A10" s="133" t="s">
        <v>93</v>
      </c>
      <c r="B10" s="37"/>
      <c r="C10" s="134" t="s">
        <v>94</v>
      </c>
      <c r="D10" s="135">
        <f>SUM(D11:D13)</f>
        <v>146000</v>
      </c>
      <c r="E10" s="136">
        <v>171000</v>
      </c>
      <c r="F10" s="132"/>
    </row>
    <row r="11" spans="1:6" s="5" customFormat="1" ht="12.75">
      <c r="A11" s="133"/>
      <c r="B11" s="137" t="s">
        <v>95</v>
      </c>
      <c r="C11" s="58" t="s">
        <v>96</v>
      </c>
      <c r="D11" s="138">
        <v>16000</v>
      </c>
      <c r="E11" s="139">
        <v>41000</v>
      </c>
      <c r="F11" s="132"/>
    </row>
    <row r="12" spans="1:6" s="5" customFormat="1" ht="12.75">
      <c r="A12" s="133"/>
      <c r="B12" s="137" t="s">
        <v>97</v>
      </c>
      <c r="C12" s="140" t="s">
        <v>98</v>
      </c>
      <c r="D12" s="138">
        <v>100000</v>
      </c>
      <c r="E12" s="139">
        <v>100000</v>
      </c>
      <c r="F12" s="132"/>
    </row>
    <row r="13" spans="1:6" s="5" customFormat="1" ht="51.75" customHeight="1">
      <c r="A13" s="133"/>
      <c r="B13" s="137" t="s">
        <v>99</v>
      </c>
      <c r="C13" s="141" t="s">
        <v>100</v>
      </c>
      <c r="D13" s="138">
        <v>30000</v>
      </c>
      <c r="E13" s="139">
        <v>30000</v>
      </c>
      <c r="F13" s="132"/>
    </row>
    <row r="14" spans="1:6" ht="12.75">
      <c r="A14" s="142">
        <v>600</v>
      </c>
      <c r="B14" s="143"/>
      <c r="C14" s="48" t="s">
        <v>80</v>
      </c>
      <c r="D14" s="144">
        <f>SUM(D15)</f>
        <v>402000</v>
      </c>
      <c r="E14" s="145">
        <v>9483643</v>
      </c>
      <c r="F14" s="146"/>
    </row>
    <row r="15" spans="1:6" ht="12.75">
      <c r="A15" s="147">
        <v>60016</v>
      </c>
      <c r="B15" s="148"/>
      <c r="C15" s="63" t="s">
        <v>82</v>
      </c>
      <c r="D15" s="149">
        <f>SUM(D16:D20)</f>
        <v>402000</v>
      </c>
      <c r="E15" s="136">
        <v>8746000</v>
      </c>
      <c r="F15" s="146"/>
    </row>
    <row r="16" spans="1:6" ht="12.75">
      <c r="A16" s="147"/>
      <c r="B16" s="150">
        <v>4210</v>
      </c>
      <c r="C16" s="58" t="s">
        <v>101</v>
      </c>
      <c r="D16" s="151">
        <v>500</v>
      </c>
      <c r="E16" s="139">
        <v>500</v>
      </c>
      <c r="F16" s="146"/>
    </row>
    <row r="17" spans="1:6" ht="12.75">
      <c r="A17" s="152"/>
      <c r="B17" s="150">
        <v>4300</v>
      </c>
      <c r="C17" s="58" t="s">
        <v>96</v>
      </c>
      <c r="D17" s="151">
        <v>101000</v>
      </c>
      <c r="E17" s="139">
        <v>181000</v>
      </c>
      <c r="F17" s="146"/>
    </row>
    <row r="18" spans="1:6" ht="12.75">
      <c r="A18" s="152"/>
      <c r="B18" s="150">
        <v>4430</v>
      </c>
      <c r="C18" s="58" t="s">
        <v>102</v>
      </c>
      <c r="D18" s="151">
        <v>1000</v>
      </c>
      <c r="E18" s="139">
        <v>2000</v>
      </c>
      <c r="F18" s="146"/>
    </row>
    <row r="19" spans="1:6" ht="12.75">
      <c r="A19" s="152"/>
      <c r="B19" s="150">
        <v>6050</v>
      </c>
      <c r="C19" s="140" t="s">
        <v>98</v>
      </c>
      <c r="D19" s="151">
        <v>502000</v>
      </c>
      <c r="E19" s="139">
        <v>630000</v>
      </c>
      <c r="F19" s="146"/>
    </row>
    <row r="20" spans="1:6" ht="12.75">
      <c r="A20" s="152"/>
      <c r="B20" s="150">
        <v>6059</v>
      </c>
      <c r="C20" s="140" t="s">
        <v>98</v>
      </c>
      <c r="D20" s="151">
        <v>-202500</v>
      </c>
      <c r="E20" s="139">
        <v>600000</v>
      </c>
      <c r="F20" s="146"/>
    </row>
    <row r="21" spans="1:6" ht="12.75">
      <c r="A21" s="153">
        <v>700</v>
      </c>
      <c r="B21" s="154"/>
      <c r="C21" s="48" t="s">
        <v>103</v>
      </c>
      <c r="D21" s="144">
        <f>SUM(D22)</f>
        <v>0</v>
      </c>
      <c r="E21" s="145">
        <v>130000</v>
      </c>
      <c r="F21" s="146"/>
    </row>
    <row r="22" spans="1:6" ht="12.75">
      <c r="A22" s="152">
        <v>70005</v>
      </c>
      <c r="B22" s="148"/>
      <c r="C22" s="63" t="s">
        <v>104</v>
      </c>
      <c r="D22" s="149">
        <f>SUM(D23:D24)</f>
        <v>0</v>
      </c>
      <c r="E22" s="136">
        <v>120000</v>
      </c>
      <c r="F22" s="146"/>
    </row>
    <row r="23" spans="1:6" ht="12.75">
      <c r="A23" s="152"/>
      <c r="B23" s="150">
        <v>4260</v>
      </c>
      <c r="C23" s="58" t="s">
        <v>105</v>
      </c>
      <c r="D23" s="151">
        <v>1000</v>
      </c>
      <c r="E23" s="139">
        <v>1000</v>
      </c>
      <c r="F23" s="146"/>
    </row>
    <row r="24" spans="1:6" ht="12.75">
      <c r="A24" s="152"/>
      <c r="B24" s="150">
        <v>4300</v>
      </c>
      <c r="C24" s="58" t="s">
        <v>96</v>
      </c>
      <c r="D24" s="151">
        <v>-1000</v>
      </c>
      <c r="E24" s="139">
        <v>119000</v>
      </c>
      <c r="F24" s="146"/>
    </row>
    <row r="25" spans="1:6" ht="12.75">
      <c r="A25" s="153">
        <v>750</v>
      </c>
      <c r="B25" s="143"/>
      <c r="C25" s="48" t="s">
        <v>106</v>
      </c>
      <c r="D25" s="144">
        <f>SUM(D26+D30+D32)</f>
        <v>90000</v>
      </c>
      <c r="E25" s="145">
        <v>2485273</v>
      </c>
      <c r="F25" s="146"/>
    </row>
    <row r="26" spans="1:6" ht="12.75">
      <c r="A26" s="152">
        <v>75022</v>
      </c>
      <c r="B26" s="148"/>
      <c r="C26" s="63" t="s">
        <v>107</v>
      </c>
      <c r="D26" s="149">
        <f>SUM(D27:D29)</f>
        <v>4000</v>
      </c>
      <c r="E26" s="136">
        <v>124000</v>
      </c>
      <c r="F26" s="146"/>
    </row>
    <row r="27" spans="1:6" ht="12.75">
      <c r="A27" s="152"/>
      <c r="B27" s="150">
        <v>4210</v>
      </c>
      <c r="C27" s="58" t="s">
        <v>101</v>
      </c>
      <c r="D27" s="151">
        <v>-500</v>
      </c>
      <c r="E27" s="139">
        <v>4500</v>
      </c>
      <c r="F27" s="146"/>
    </row>
    <row r="28" spans="1:6" ht="12.75">
      <c r="A28" s="152"/>
      <c r="B28" s="150">
        <v>4410</v>
      </c>
      <c r="C28" s="58" t="s">
        <v>108</v>
      </c>
      <c r="D28" s="151">
        <v>500</v>
      </c>
      <c r="E28" s="139">
        <v>500</v>
      </c>
      <c r="F28" s="146"/>
    </row>
    <row r="29" spans="1:6" ht="12.75">
      <c r="A29" s="152"/>
      <c r="B29" s="150">
        <v>4430</v>
      </c>
      <c r="C29" s="58" t="s">
        <v>102</v>
      </c>
      <c r="D29" s="151">
        <v>4000</v>
      </c>
      <c r="E29" s="139">
        <v>4000</v>
      </c>
      <c r="F29" s="146"/>
    </row>
    <row r="30" spans="1:6" ht="12.75">
      <c r="A30" s="152">
        <v>75023</v>
      </c>
      <c r="B30" s="150"/>
      <c r="C30" s="63" t="s">
        <v>109</v>
      </c>
      <c r="D30" s="149">
        <f>SUM(D31)</f>
        <v>66000</v>
      </c>
      <c r="E30" s="136">
        <v>2256561</v>
      </c>
      <c r="F30" s="146"/>
    </row>
    <row r="31" spans="1:6" ht="29.25" customHeight="1">
      <c r="A31" s="152"/>
      <c r="B31" s="150">
        <v>4750</v>
      </c>
      <c r="C31" s="58" t="s">
        <v>110</v>
      </c>
      <c r="D31" s="151">
        <v>66000</v>
      </c>
      <c r="E31" s="139">
        <v>86000</v>
      </c>
      <c r="F31" s="146"/>
    </row>
    <row r="32" spans="1:6" ht="12.75">
      <c r="A32" s="152">
        <v>75075</v>
      </c>
      <c r="B32" s="150"/>
      <c r="C32" s="63" t="s">
        <v>111</v>
      </c>
      <c r="D32" s="149">
        <f>SUM(D33:D34)</f>
        <v>20000</v>
      </c>
      <c r="E32" s="136">
        <v>35000</v>
      </c>
      <c r="F32" s="146"/>
    </row>
    <row r="33" spans="1:6" ht="12.75">
      <c r="A33" s="152"/>
      <c r="B33" s="150">
        <v>4210</v>
      </c>
      <c r="C33" s="58" t="s">
        <v>101</v>
      </c>
      <c r="D33" s="151">
        <v>12000</v>
      </c>
      <c r="E33" s="139">
        <v>17000</v>
      </c>
      <c r="F33" s="146"/>
    </row>
    <row r="34" spans="1:6" ht="12.75">
      <c r="A34" s="152"/>
      <c r="B34" s="150">
        <v>4300</v>
      </c>
      <c r="C34" s="58" t="s">
        <v>96</v>
      </c>
      <c r="D34" s="151">
        <v>8000</v>
      </c>
      <c r="E34" s="139">
        <v>18000</v>
      </c>
      <c r="F34" s="146"/>
    </row>
    <row r="35" spans="1:6" ht="12.75">
      <c r="A35" s="153">
        <v>754</v>
      </c>
      <c r="B35" s="154"/>
      <c r="C35" s="48" t="s">
        <v>112</v>
      </c>
      <c r="D35" s="144">
        <f>D36+D38</f>
        <v>29000</v>
      </c>
      <c r="E35" s="145">
        <v>359050</v>
      </c>
      <c r="F35" s="146"/>
    </row>
    <row r="36" spans="1:6" ht="12.75">
      <c r="A36" s="152">
        <v>75404</v>
      </c>
      <c r="B36" s="150"/>
      <c r="C36" s="63" t="s">
        <v>113</v>
      </c>
      <c r="D36" s="149">
        <v>5000</v>
      </c>
      <c r="E36" s="136">
        <v>5000</v>
      </c>
      <c r="F36" s="146"/>
    </row>
    <row r="37" spans="1:6" ht="24.75">
      <c r="A37" s="152"/>
      <c r="B37" s="150">
        <v>6170</v>
      </c>
      <c r="C37" s="58" t="s">
        <v>114</v>
      </c>
      <c r="D37" s="151">
        <v>5000</v>
      </c>
      <c r="E37" s="139">
        <v>5000</v>
      </c>
      <c r="F37" s="146"/>
    </row>
    <row r="38" spans="1:6" ht="12.75">
      <c r="A38" s="152">
        <v>75412</v>
      </c>
      <c r="B38" s="150"/>
      <c r="C38" s="63" t="s">
        <v>115</v>
      </c>
      <c r="D38" s="149">
        <v>24000</v>
      </c>
      <c r="E38" s="136">
        <v>264050</v>
      </c>
      <c r="F38" s="146"/>
    </row>
    <row r="39" spans="1:6" ht="12.75">
      <c r="A39" s="152"/>
      <c r="B39" s="150">
        <v>4270</v>
      </c>
      <c r="C39" s="58" t="s">
        <v>116</v>
      </c>
      <c r="D39" s="151">
        <v>24000</v>
      </c>
      <c r="E39" s="139">
        <v>39000</v>
      </c>
      <c r="F39" s="146"/>
    </row>
    <row r="40" spans="1:6" ht="12.75">
      <c r="A40" s="153">
        <v>801</v>
      </c>
      <c r="B40" s="154"/>
      <c r="C40" s="48" t="s">
        <v>57</v>
      </c>
      <c r="D40" s="144">
        <f>D41+D45+D55+D47+D51</f>
        <v>116900</v>
      </c>
      <c r="E40" s="145">
        <v>10314635</v>
      </c>
      <c r="F40" s="146"/>
    </row>
    <row r="41" spans="1:6" ht="12.75">
      <c r="A41" s="152">
        <v>80101</v>
      </c>
      <c r="B41" s="150"/>
      <c r="C41" s="63" t="s">
        <v>59</v>
      </c>
      <c r="D41" s="149">
        <f>SUM(D42:D44)</f>
        <v>72739</v>
      </c>
      <c r="E41" s="136">
        <v>5254370</v>
      </c>
      <c r="F41" s="146"/>
    </row>
    <row r="42" spans="1:6" ht="12.75">
      <c r="A42" s="152"/>
      <c r="B42" s="150">
        <v>4010</v>
      </c>
      <c r="C42" s="58" t="s">
        <v>117</v>
      </c>
      <c r="D42" s="151">
        <v>61247</v>
      </c>
      <c r="E42" s="139">
        <v>3105887</v>
      </c>
      <c r="F42" s="146"/>
    </row>
    <row r="43" spans="1:6" ht="12.75">
      <c r="A43" s="152"/>
      <c r="B43" s="150">
        <v>4110</v>
      </c>
      <c r="C43" s="58" t="s">
        <v>118</v>
      </c>
      <c r="D43" s="151">
        <v>9919</v>
      </c>
      <c r="E43" s="139">
        <v>599719</v>
      </c>
      <c r="F43" s="146"/>
    </row>
    <row r="44" spans="1:6" ht="12.75">
      <c r="A44" s="152"/>
      <c r="B44" s="150">
        <v>4120</v>
      </c>
      <c r="C44" s="58" t="s">
        <v>119</v>
      </c>
      <c r="D44" s="151">
        <v>1573</v>
      </c>
      <c r="E44" s="139">
        <v>83585</v>
      </c>
      <c r="F44" s="146"/>
    </row>
    <row r="45" spans="1:6" ht="12.75">
      <c r="A45" s="152">
        <v>80103</v>
      </c>
      <c r="B45" s="148"/>
      <c r="C45" s="63" t="s">
        <v>120</v>
      </c>
      <c r="D45" s="149">
        <f>SUM(D46)</f>
        <v>-632</v>
      </c>
      <c r="E45" s="136">
        <v>207956</v>
      </c>
      <c r="F45" s="146"/>
    </row>
    <row r="46" spans="1:6" ht="12.75">
      <c r="A46" s="152"/>
      <c r="B46" s="150">
        <v>4040</v>
      </c>
      <c r="C46" s="58" t="s">
        <v>121</v>
      </c>
      <c r="D46" s="151">
        <v>-632</v>
      </c>
      <c r="E46" s="139">
        <v>8463</v>
      </c>
      <c r="F46" s="146"/>
    </row>
    <row r="47" spans="1:6" ht="12.75">
      <c r="A47" s="152">
        <v>80104</v>
      </c>
      <c r="B47" s="150"/>
      <c r="C47" s="63" t="s">
        <v>62</v>
      </c>
      <c r="D47" s="149">
        <f>SUM(D48:D50)</f>
        <v>23032</v>
      </c>
      <c r="E47" s="136">
        <v>1074983</v>
      </c>
      <c r="F47" s="146"/>
    </row>
    <row r="48" spans="1:6" ht="12.75">
      <c r="A48" s="152"/>
      <c r="B48" s="150">
        <v>4010</v>
      </c>
      <c r="C48" s="58" t="s">
        <v>117</v>
      </c>
      <c r="D48" s="151">
        <v>19476</v>
      </c>
      <c r="E48" s="139">
        <v>603228</v>
      </c>
      <c r="F48" s="146"/>
    </row>
    <row r="49" spans="1:6" ht="12.75">
      <c r="A49" s="152"/>
      <c r="B49" s="150">
        <v>4110</v>
      </c>
      <c r="C49" s="58" t="s">
        <v>118</v>
      </c>
      <c r="D49" s="151">
        <v>3079</v>
      </c>
      <c r="E49" s="139">
        <v>114098</v>
      </c>
      <c r="F49" s="146"/>
    </row>
    <row r="50" spans="1:6" ht="12.75">
      <c r="A50" s="152"/>
      <c r="B50" s="150">
        <v>4120</v>
      </c>
      <c r="C50" s="58" t="s">
        <v>119</v>
      </c>
      <c r="D50" s="151">
        <v>477</v>
      </c>
      <c r="E50" s="139">
        <v>16272</v>
      </c>
      <c r="F50" s="146"/>
    </row>
    <row r="51" spans="1:6" ht="12.75">
      <c r="A51" s="152">
        <v>80110</v>
      </c>
      <c r="B51" s="150"/>
      <c r="C51" s="63" t="s">
        <v>122</v>
      </c>
      <c r="D51" s="149">
        <f>SUM(D52:D54)</f>
        <v>21129</v>
      </c>
      <c r="E51" s="136">
        <v>2778171</v>
      </c>
      <c r="F51" s="146"/>
    </row>
    <row r="52" spans="1:6" ht="12.75">
      <c r="A52" s="152"/>
      <c r="B52" s="150">
        <v>4010</v>
      </c>
      <c r="C52" s="58" t="s">
        <v>117</v>
      </c>
      <c r="D52" s="151">
        <v>17866</v>
      </c>
      <c r="E52" s="139">
        <v>1718751</v>
      </c>
      <c r="F52" s="146"/>
    </row>
    <row r="53" spans="1:6" ht="12.75">
      <c r="A53" s="152"/>
      <c r="B53" s="150">
        <v>4110</v>
      </c>
      <c r="C53" s="58" t="s">
        <v>118</v>
      </c>
      <c r="D53" s="151">
        <v>2825</v>
      </c>
      <c r="E53" s="139">
        <v>328813</v>
      </c>
      <c r="F53" s="146"/>
    </row>
    <row r="54" spans="1:6" ht="12.75">
      <c r="A54" s="152"/>
      <c r="B54" s="150">
        <v>4120</v>
      </c>
      <c r="C54" s="58" t="s">
        <v>119</v>
      </c>
      <c r="D54" s="151">
        <v>438</v>
      </c>
      <c r="E54" s="139">
        <v>46498</v>
      </c>
      <c r="F54" s="146"/>
    </row>
    <row r="55" spans="1:6" ht="12.75">
      <c r="A55" s="152">
        <v>80114</v>
      </c>
      <c r="B55" s="148"/>
      <c r="C55" s="63" t="s">
        <v>123</v>
      </c>
      <c r="D55" s="149">
        <f>SUM(D56)</f>
        <v>632</v>
      </c>
      <c r="E55" s="136">
        <v>326432</v>
      </c>
      <c r="F55" s="146"/>
    </row>
    <row r="56" spans="1:6" ht="12.75">
      <c r="A56" s="152"/>
      <c r="B56" s="150">
        <v>4040</v>
      </c>
      <c r="C56" s="58" t="s">
        <v>121</v>
      </c>
      <c r="D56" s="151">
        <v>632</v>
      </c>
      <c r="E56" s="139">
        <v>14402</v>
      </c>
      <c r="F56" s="146"/>
    </row>
    <row r="57" spans="1:6" ht="12.75">
      <c r="A57" s="153">
        <v>852</v>
      </c>
      <c r="B57" s="154"/>
      <c r="C57" s="48" t="s">
        <v>124</v>
      </c>
      <c r="D57" s="144">
        <f>D58+D60+D62+D68</f>
        <v>39290</v>
      </c>
      <c r="E57" s="145">
        <v>1114790</v>
      </c>
      <c r="F57" s="146"/>
    </row>
    <row r="58" spans="1:6" ht="12.75">
      <c r="A58" s="152">
        <v>85202</v>
      </c>
      <c r="B58" s="150"/>
      <c r="C58" s="63" t="s">
        <v>125</v>
      </c>
      <c r="D58" s="149">
        <f>SUM(D59)</f>
        <v>28700</v>
      </c>
      <c r="E58" s="136">
        <v>68700</v>
      </c>
      <c r="F58" s="146"/>
    </row>
    <row r="59" spans="1:6" ht="24.75">
      <c r="A59" s="152"/>
      <c r="B59" s="150">
        <v>4330</v>
      </c>
      <c r="C59" s="58" t="s">
        <v>126</v>
      </c>
      <c r="D59" s="151">
        <v>28700</v>
      </c>
      <c r="E59" s="139">
        <v>68700</v>
      </c>
      <c r="F59" s="146"/>
    </row>
    <row r="60" spans="1:6" ht="24.75">
      <c r="A60" s="152">
        <v>85214</v>
      </c>
      <c r="B60" s="150"/>
      <c r="C60" s="63" t="s">
        <v>127</v>
      </c>
      <c r="D60" s="149">
        <v>-28700</v>
      </c>
      <c r="E60" s="136">
        <v>312300</v>
      </c>
      <c r="F60" s="146"/>
    </row>
    <row r="61" spans="1:6" ht="12.75">
      <c r="A61" s="152"/>
      <c r="B61" s="150">
        <v>3110</v>
      </c>
      <c r="C61" s="58" t="s">
        <v>128</v>
      </c>
      <c r="D61" s="151">
        <v>-28700</v>
      </c>
      <c r="E61" s="139">
        <v>312300</v>
      </c>
      <c r="F61" s="146"/>
    </row>
    <row r="62" spans="1:6" ht="12.75">
      <c r="A62" s="152">
        <v>85219</v>
      </c>
      <c r="B62" s="150"/>
      <c r="C62" s="63" t="s">
        <v>68</v>
      </c>
      <c r="D62" s="149">
        <f>SUM(D63:D67)</f>
        <v>29350</v>
      </c>
      <c r="E62" s="136">
        <v>551150</v>
      </c>
      <c r="F62" s="146"/>
    </row>
    <row r="63" spans="1:6" ht="12.75">
      <c r="A63" s="152"/>
      <c r="B63" s="150">
        <v>4010</v>
      </c>
      <c r="C63" s="58" t="s">
        <v>117</v>
      </c>
      <c r="D63" s="151">
        <v>-1428</v>
      </c>
      <c r="E63" s="139">
        <v>348572</v>
      </c>
      <c r="F63" s="146"/>
    </row>
    <row r="64" spans="1:6" ht="12.75">
      <c r="A64" s="152"/>
      <c r="B64" s="150">
        <v>4040</v>
      </c>
      <c r="C64" s="58" t="s">
        <v>121</v>
      </c>
      <c r="D64" s="151">
        <v>5000</v>
      </c>
      <c r="E64" s="139">
        <v>30000</v>
      </c>
      <c r="F64" s="146"/>
    </row>
    <row r="65" spans="1:6" ht="12.75">
      <c r="A65" s="152"/>
      <c r="B65" s="150">
        <v>4110</v>
      </c>
      <c r="C65" s="58" t="s">
        <v>118</v>
      </c>
      <c r="D65" s="151">
        <v>5672</v>
      </c>
      <c r="E65" s="139">
        <v>71772</v>
      </c>
      <c r="F65" s="146"/>
    </row>
    <row r="66" spans="1:6" ht="12.75">
      <c r="A66" s="152"/>
      <c r="B66" s="150">
        <v>4120</v>
      </c>
      <c r="C66" s="58" t="s">
        <v>119</v>
      </c>
      <c r="D66" s="151">
        <v>106</v>
      </c>
      <c r="E66" s="139">
        <v>9429</v>
      </c>
      <c r="F66" s="146"/>
    </row>
    <row r="67" spans="1:6" ht="12.75">
      <c r="A67" s="152"/>
      <c r="B67" s="150">
        <v>4170</v>
      </c>
      <c r="C67" s="58" t="s">
        <v>129</v>
      </c>
      <c r="D67" s="151">
        <v>20000</v>
      </c>
      <c r="E67" s="139">
        <v>24000</v>
      </c>
      <c r="F67" s="146"/>
    </row>
    <row r="68" spans="1:6" ht="12.75">
      <c r="A68" s="152">
        <v>85295</v>
      </c>
      <c r="B68" s="150"/>
      <c r="C68" s="63" t="s">
        <v>69</v>
      </c>
      <c r="D68" s="149">
        <f>SUM(D69)</f>
        <v>9940</v>
      </c>
      <c r="E68" s="136">
        <v>57640</v>
      </c>
      <c r="F68" s="146"/>
    </row>
    <row r="69" spans="1:6" ht="12.75">
      <c r="A69" s="152"/>
      <c r="B69" s="150">
        <v>3110</v>
      </c>
      <c r="C69" s="58" t="s">
        <v>128</v>
      </c>
      <c r="D69" s="151">
        <v>9940</v>
      </c>
      <c r="E69" s="139">
        <v>54640</v>
      </c>
      <c r="F69" s="146"/>
    </row>
    <row r="70" spans="1:6" ht="12.75">
      <c r="A70" s="153">
        <v>854</v>
      </c>
      <c r="B70" s="154"/>
      <c r="C70" s="48" t="s">
        <v>70</v>
      </c>
      <c r="D70" s="144">
        <f>SUM(D71)</f>
        <v>151436</v>
      </c>
      <c r="E70" s="145">
        <v>313143</v>
      </c>
      <c r="F70" s="146"/>
    </row>
    <row r="71" spans="1:6" ht="12.75">
      <c r="A71" s="152">
        <v>85415</v>
      </c>
      <c r="B71" s="150"/>
      <c r="C71" s="63" t="s">
        <v>71</v>
      </c>
      <c r="D71" s="149">
        <f>SUM(D72)</f>
        <v>151436</v>
      </c>
      <c r="E71" s="136">
        <v>151436</v>
      </c>
      <c r="F71" s="146"/>
    </row>
    <row r="72" spans="1:6" ht="12.75">
      <c r="A72" s="152"/>
      <c r="B72" s="150">
        <v>3260</v>
      </c>
      <c r="C72" s="58" t="s">
        <v>130</v>
      </c>
      <c r="D72" s="151">
        <v>151436</v>
      </c>
      <c r="E72" s="139">
        <v>151436</v>
      </c>
      <c r="F72" s="146"/>
    </row>
    <row r="73" spans="1:6" ht="12.75">
      <c r="A73" s="153">
        <v>900</v>
      </c>
      <c r="B73" s="154"/>
      <c r="C73" s="48" t="s">
        <v>131</v>
      </c>
      <c r="D73" s="144">
        <f>D74+D76</f>
        <v>-100000</v>
      </c>
      <c r="E73" s="145">
        <v>701000</v>
      </c>
      <c r="F73" s="146"/>
    </row>
    <row r="74" spans="1:6" ht="12.75">
      <c r="A74" s="152">
        <v>90001</v>
      </c>
      <c r="B74" s="150"/>
      <c r="C74" s="63" t="s">
        <v>132</v>
      </c>
      <c r="D74" s="149">
        <f>SUM(D75)</f>
        <v>40000</v>
      </c>
      <c r="E74" s="136">
        <v>40000</v>
      </c>
      <c r="F74" s="146"/>
    </row>
    <row r="75" spans="1:6" ht="12.75">
      <c r="A75" s="152"/>
      <c r="B75" s="150">
        <v>6060</v>
      </c>
      <c r="C75" s="140" t="s">
        <v>98</v>
      </c>
      <c r="D75" s="151">
        <v>40000</v>
      </c>
      <c r="E75" s="139">
        <v>40000</v>
      </c>
      <c r="F75" s="146"/>
    </row>
    <row r="76" spans="1:6" ht="12.75">
      <c r="A76" s="152">
        <v>90002</v>
      </c>
      <c r="B76" s="150"/>
      <c r="C76" s="63" t="s">
        <v>133</v>
      </c>
      <c r="D76" s="149">
        <f>SUM(D77)</f>
        <v>-140000</v>
      </c>
      <c r="E76" s="136">
        <v>65000</v>
      </c>
      <c r="F76" s="146"/>
    </row>
    <row r="77" spans="1:6" ht="56.25" customHeight="1">
      <c r="A77" s="152"/>
      <c r="B77" s="150">
        <v>6659</v>
      </c>
      <c r="C77" s="141" t="s">
        <v>100</v>
      </c>
      <c r="D77" s="151">
        <v>-140000</v>
      </c>
      <c r="E77" s="139">
        <v>15000</v>
      </c>
      <c r="F77" s="146"/>
    </row>
    <row r="78" spans="1:6" ht="12.75">
      <c r="A78" s="153">
        <v>921</v>
      </c>
      <c r="B78" s="154"/>
      <c r="C78" s="155" t="s">
        <v>134</v>
      </c>
      <c r="D78" s="144">
        <f>SUM(D79+D81+D83)</f>
        <v>182900</v>
      </c>
      <c r="E78" s="145">
        <v>654900</v>
      </c>
      <c r="F78" s="146"/>
    </row>
    <row r="79" spans="1:6" ht="12.75">
      <c r="A79" s="152">
        <v>92109</v>
      </c>
      <c r="B79" s="150"/>
      <c r="C79" s="63" t="s">
        <v>135</v>
      </c>
      <c r="D79" s="149">
        <f>SUM(D80)</f>
        <v>75400</v>
      </c>
      <c r="E79" s="136">
        <v>309400</v>
      </c>
      <c r="F79" s="146"/>
    </row>
    <row r="80" spans="1:6" ht="24.75">
      <c r="A80" s="152"/>
      <c r="B80" s="150">
        <v>2480</v>
      </c>
      <c r="C80" s="58" t="s">
        <v>136</v>
      </c>
      <c r="D80" s="151">
        <v>75400</v>
      </c>
      <c r="E80" s="139">
        <v>309400</v>
      </c>
      <c r="F80" s="146"/>
    </row>
    <row r="81" spans="1:6" ht="12.75">
      <c r="A81" s="152">
        <v>92116</v>
      </c>
      <c r="B81" s="150"/>
      <c r="C81" s="63" t="s">
        <v>137</v>
      </c>
      <c r="D81" s="149">
        <f>D82</f>
        <v>12500</v>
      </c>
      <c r="E81" s="136">
        <v>180500</v>
      </c>
      <c r="F81" s="146"/>
    </row>
    <row r="82" spans="1:6" ht="12.75">
      <c r="A82" s="152"/>
      <c r="B82" s="150">
        <v>6050</v>
      </c>
      <c r="C82" s="140" t="s">
        <v>98</v>
      </c>
      <c r="D82" s="151">
        <v>12500</v>
      </c>
      <c r="E82" s="139">
        <v>12500</v>
      </c>
      <c r="F82" s="146"/>
    </row>
    <row r="83" spans="1:6" ht="12.75">
      <c r="A83" s="152">
        <v>92195</v>
      </c>
      <c r="B83" s="150"/>
      <c r="C83" s="134" t="s">
        <v>69</v>
      </c>
      <c r="D83" s="149">
        <f>D84</f>
        <v>95000</v>
      </c>
      <c r="E83" s="136">
        <v>165000</v>
      </c>
      <c r="F83" s="146"/>
    </row>
    <row r="84" spans="1:6" ht="12.75">
      <c r="A84" s="152"/>
      <c r="B84" s="150">
        <v>6050</v>
      </c>
      <c r="C84" s="140" t="s">
        <v>98</v>
      </c>
      <c r="D84" s="151">
        <v>95000</v>
      </c>
      <c r="E84" s="139">
        <v>95000</v>
      </c>
      <c r="F84" s="146"/>
    </row>
    <row r="85" spans="1:6" ht="12.75">
      <c r="A85" s="153">
        <v>926</v>
      </c>
      <c r="B85" s="154"/>
      <c r="C85" s="48" t="s">
        <v>138</v>
      </c>
      <c r="D85" s="144">
        <f>D86</f>
        <v>0</v>
      </c>
      <c r="E85" s="145">
        <v>3267450</v>
      </c>
      <c r="F85" s="146"/>
    </row>
    <row r="86" spans="1:6" ht="12.75">
      <c r="A86" s="152">
        <v>92605</v>
      </c>
      <c r="B86" s="148"/>
      <c r="C86" s="63" t="s">
        <v>139</v>
      </c>
      <c r="D86" s="149">
        <f>SUM(D87:D88)</f>
        <v>0</v>
      </c>
      <c r="E86" s="136">
        <v>162450</v>
      </c>
      <c r="F86" s="146"/>
    </row>
    <row r="87" spans="1:6" ht="12.75">
      <c r="A87" s="152"/>
      <c r="B87" s="150">
        <v>4210</v>
      </c>
      <c r="C87" s="58" t="s">
        <v>101</v>
      </c>
      <c r="D87" s="151">
        <v>-700</v>
      </c>
      <c r="E87" s="139">
        <v>19900</v>
      </c>
      <c r="F87" s="146"/>
    </row>
    <row r="88" spans="1:6" ht="24.75">
      <c r="A88" s="152"/>
      <c r="B88" s="150">
        <v>4370</v>
      </c>
      <c r="C88" s="58" t="s">
        <v>140</v>
      </c>
      <c r="D88" s="151">
        <v>700</v>
      </c>
      <c r="E88" s="139">
        <v>700</v>
      </c>
      <c r="F88" s="146"/>
    </row>
    <row r="89" spans="1:6" ht="12.75">
      <c r="A89" s="156"/>
      <c r="B89" s="157"/>
      <c r="C89" s="158" t="s">
        <v>141</v>
      </c>
      <c r="D89" s="159">
        <f>D90</f>
        <v>101048</v>
      </c>
      <c r="E89" s="126">
        <v>4332248</v>
      </c>
      <c r="F89" s="146"/>
    </row>
    <row r="90" spans="1:6" ht="12.75">
      <c r="A90" s="160" t="s">
        <v>73</v>
      </c>
      <c r="B90" s="154"/>
      <c r="C90" s="81" t="s">
        <v>74</v>
      </c>
      <c r="D90" s="144">
        <f>SUM(D92:D93)</f>
        <v>101048</v>
      </c>
      <c r="E90" s="145">
        <v>101048</v>
      </c>
      <c r="F90" s="146"/>
    </row>
    <row r="91" spans="1:6" ht="12.75">
      <c r="A91" s="161" t="s">
        <v>75</v>
      </c>
      <c r="B91" s="150"/>
      <c r="C91" s="63" t="s">
        <v>69</v>
      </c>
      <c r="D91" s="162">
        <f>D92+D93</f>
        <v>101048</v>
      </c>
      <c r="E91" s="136">
        <v>101048</v>
      </c>
      <c r="F91" s="146"/>
    </row>
    <row r="92" spans="1:6" ht="12.75">
      <c r="A92" s="152"/>
      <c r="B92" s="150">
        <v>4300</v>
      </c>
      <c r="C92" s="58" t="s">
        <v>96</v>
      </c>
      <c r="D92" s="151">
        <v>1981</v>
      </c>
      <c r="E92" s="139">
        <v>1981</v>
      </c>
      <c r="F92" s="146"/>
    </row>
    <row r="93" spans="1:6" ht="12.75">
      <c r="A93" s="152"/>
      <c r="B93" s="150">
        <v>4430</v>
      </c>
      <c r="C93" s="58" t="s">
        <v>102</v>
      </c>
      <c r="D93" s="151">
        <v>99067</v>
      </c>
      <c r="E93" s="139">
        <v>99067</v>
      </c>
      <c r="F93" s="146"/>
    </row>
    <row r="94" spans="1:6" ht="12.75">
      <c r="A94" s="163" t="s">
        <v>142</v>
      </c>
      <c r="B94" s="163"/>
      <c r="C94" s="163"/>
      <c r="D94" s="164">
        <f>SUM(D8+D89)</f>
        <v>1158574</v>
      </c>
      <c r="E94" s="164">
        <f>E8+E89</f>
        <v>34048000</v>
      </c>
      <c r="F94" s="146"/>
    </row>
    <row r="95" spans="1:6" ht="12.75">
      <c r="A95" s="165"/>
      <c r="B95" s="165"/>
      <c r="C95" s="165"/>
      <c r="D95" s="166"/>
      <c r="E95" s="166"/>
      <c r="F95" s="146"/>
    </row>
    <row r="96" spans="3:5" ht="12.75">
      <c r="C96"/>
      <c r="D96" t="s">
        <v>46</v>
      </c>
      <c r="E96"/>
    </row>
    <row r="97" spans="3:5" ht="12.75">
      <c r="C97"/>
      <c r="D97"/>
      <c r="E97"/>
    </row>
    <row r="98" spans="3:5" ht="12.75">
      <c r="C98"/>
      <c r="D98" t="s">
        <v>47</v>
      </c>
      <c r="E98"/>
    </row>
    <row r="99" spans="4:5" ht="12.75">
      <c r="D99"/>
      <c r="E99"/>
    </row>
    <row r="100" spans="4:6" ht="12.75">
      <c r="D100" s="167"/>
      <c r="E100" s="167"/>
      <c r="F100" s="146"/>
    </row>
    <row r="101" spans="4:6" ht="12.75">
      <c r="D101" s="167"/>
      <c r="E101" s="167"/>
      <c r="F101" s="146"/>
    </row>
    <row r="102" spans="4:6" ht="12.75">
      <c r="D102" s="167"/>
      <c r="E102" s="167"/>
      <c r="F102" s="146"/>
    </row>
    <row r="103" spans="4:6" ht="12.75">
      <c r="D103" s="167"/>
      <c r="E103" s="167"/>
      <c r="F103" s="146"/>
    </row>
    <row r="104" spans="4:6" ht="12.75">
      <c r="D104" s="167"/>
      <c r="E104" s="167"/>
      <c r="F104" s="146"/>
    </row>
    <row r="105" spans="4:6" ht="12.75">
      <c r="D105" s="167"/>
      <c r="E105" s="167"/>
      <c r="F105" s="146"/>
    </row>
    <row r="106" spans="4:6" ht="12.75">
      <c r="D106" s="167"/>
      <c r="E106" s="167"/>
      <c r="F106" s="146"/>
    </row>
    <row r="107" spans="4:6" ht="12.75">
      <c r="D107" s="167"/>
      <c r="E107" s="167"/>
      <c r="F107" s="146"/>
    </row>
    <row r="108" spans="4:6" ht="12.75">
      <c r="D108" s="167"/>
      <c r="E108" s="167"/>
      <c r="F108" s="146"/>
    </row>
    <row r="109" spans="4:6" ht="12.75">
      <c r="D109" s="167"/>
      <c r="E109" s="167"/>
      <c r="F109" s="146"/>
    </row>
    <row r="110" spans="4:6" ht="12.75">
      <c r="D110" s="167"/>
      <c r="E110" s="167"/>
      <c r="F110" s="146"/>
    </row>
    <row r="111" spans="4:6" ht="12.75">
      <c r="D111" s="167"/>
      <c r="E111" s="167"/>
      <c r="F111" s="146"/>
    </row>
    <row r="112" spans="4:6" ht="12.75">
      <c r="D112" s="167"/>
      <c r="E112" s="167"/>
      <c r="F112" s="146"/>
    </row>
    <row r="113" spans="4:6" ht="12.75">
      <c r="D113" s="167"/>
      <c r="E113" s="167"/>
      <c r="F113" s="146"/>
    </row>
    <row r="114" spans="4:6" ht="12.75">
      <c r="D114" s="167"/>
      <c r="E114" s="167"/>
      <c r="F114" s="146"/>
    </row>
    <row r="115" spans="4:6" ht="12.75">
      <c r="D115" s="167"/>
      <c r="E115" s="167"/>
      <c r="F115" s="146"/>
    </row>
    <row r="116" spans="4:6" ht="12.75">
      <c r="D116" s="167"/>
      <c r="E116" s="167"/>
      <c r="F116" s="146"/>
    </row>
    <row r="117" spans="4:6" ht="12.75">
      <c r="D117" s="167"/>
      <c r="E117" s="167"/>
      <c r="F117" s="146"/>
    </row>
    <row r="118" spans="4:6" ht="12.75">
      <c r="D118" s="167"/>
      <c r="E118" s="167"/>
      <c r="F118" s="146"/>
    </row>
    <row r="119" spans="4:6" ht="12.75">
      <c r="D119" s="167"/>
      <c r="E119" s="167"/>
      <c r="F119" s="146"/>
    </row>
    <row r="120" spans="4:6" ht="12.75">
      <c r="D120" s="167"/>
      <c r="E120" s="167"/>
      <c r="F120" s="146"/>
    </row>
    <row r="121" spans="4:5" ht="12.75">
      <c r="D121" s="167"/>
      <c r="E121" s="167"/>
    </row>
    <row r="122" spans="4:5" ht="12.75">
      <c r="D122" s="167"/>
      <c r="E122" s="167"/>
    </row>
    <row r="123" spans="4:5" ht="12.75">
      <c r="D123" s="167"/>
      <c r="E123" s="167"/>
    </row>
    <row r="124" spans="4:5" ht="12.75">
      <c r="D124" s="167"/>
      <c r="E124" s="167"/>
    </row>
    <row r="125" spans="4:5" ht="12.75">
      <c r="D125" s="109"/>
      <c r="E125" s="168"/>
    </row>
    <row r="126" spans="4:5" ht="12.75">
      <c r="D126" s="109"/>
      <c r="E126" s="168"/>
    </row>
    <row r="127" spans="4:5" ht="12.75">
      <c r="D127" s="109"/>
      <c r="E127" s="168"/>
    </row>
    <row r="128" spans="4:5" ht="12.75">
      <c r="D128" s="109"/>
      <c r="E128" s="168"/>
    </row>
    <row r="129" spans="4:5" ht="12.75">
      <c r="D129" s="109"/>
      <c r="E129" s="168"/>
    </row>
    <row r="130" spans="4:5" ht="12.75">
      <c r="D130" s="109"/>
      <c r="E130" s="168"/>
    </row>
    <row r="131" spans="4:5" ht="12.75">
      <c r="D131" s="109"/>
      <c r="E131" s="168"/>
    </row>
    <row r="132" spans="4:5" ht="12.75">
      <c r="D132" s="109"/>
      <c r="E132" s="168"/>
    </row>
    <row r="133" spans="4:5" ht="12.75">
      <c r="D133" s="109"/>
      <c r="E133" s="168"/>
    </row>
    <row r="134" spans="4:5" ht="12.75">
      <c r="D134" s="109"/>
      <c r="E134" s="168"/>
    </row>
    <row r="135" spans="4:5" ht="12.75">
      <c r="D135" s="109"/>
      <c r="E135" s="168"/>
    </row>
  </sheetData>
  <mergeCells count="1">
    <mergeCell ref="A94:C94"/>
  </mergeCells>
  <printOptions/>
  <pageMargins left="0.7479166666666667" right="0.7479166666666667" top="0.9840277777777777" bottom="0.7569444444444444" header="0.5118055555555555" footer="0.5902777777777778"/>
  <pageSetup horizontalDpi="300" verticalDpi="300" orientation="portrait" paperSize="9" scale="79"/>
  <headerFooter alignWithMargins="0">
    <oddFooter>&amp;C&amp;"Times New Roman,Normalny"&amp;12Strona &amp;P</oddFoot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61"/>
  <sheetViews>
    <sheetView workbookViewId="0" topLeftCell="A1">
      <selection activeCell="I11" sqref="I11"/>
    </sheetView>
  </sheetViews>
  <sheetFormatPr defaultColWidth="9.00390625" defaultRowHeight="12.75"/>
  <cols>
    <col min="1" max="1" width="5.50390625" style="0" customWidth="1"/>
    <col min="2" max="2" width="7.125" style="0" customWidth="1"/>
    <col min="3" max="3" width="6.625" style="0" customWidth="1"/>
    <col min="4" max="4" width="34.875" style="0" customWidth="1"/>
    <col min="5" max="5" width="13.625" style="169" customWidth="1"/>
    <col min="6" max="6" width="13.125" style="169" customWidth="1"/>
  </cols>
  <sheetData>
    <row r="1" spans="1:4" ht="12.75">
      <c r="A1" s="28" t="s">
        <v>143</v>
      </c>
      <c r="B1" s="170"/>
      <c r="C1" s="170"/>
      <c r="D1" s="170"/>
    </row>
    <row r="2" spans="1:4" ht="12.75">
      <c r="A2" s="28" t="s">
        <v>144</v>
      </c>
      <c r="B2" s="170"/>
      <c r="C2" s="170"/>
      <c r="D2" s="170"/>
    </row>
    <row r="3" spans="1:4" ht="15" customHeight="1">
      <c r="A3" s="28" t="s">
        <v>145</v>
      </c>
      <c r="B3" s="170"/>
      <c r="C3" s="170"/>
      <c r="D3" s="170"/>
    </row>
    <row r="4" spans="1:6" ht="29.25" customHeight="1">
      <c r="A4" s="171" t="s">
        <v>146</v>
      </c>
      <c r="B4" s="171"/>
      <c r="C4" s="171"/>
      <c r="D4" s="171"/>
      <c r="E4" s="171"/>
      <c r="F4" s="171"/>
    </row>
    <row r="5" spans="5:6" ht="12.75">
      <c r="E5"/>
      <c r="F5"/>
    </row>
    <row r="6" spans="1:6" ht="12.75">
      <c r="A6" s="172" t="s">
        <v>147</v>
      </c>
      <c r="B6" s="172" t="s">
        <v>148</v>
      </c>
      <c r="C6" s="173" t="s">
        <v>50</v>
      </c>
      <c r="D6" s="172" t="s">
        <v>149</v>
      </c>
      <c r="E6" s="174" t="s">
        <v>150</v>
      </c>
      <c r="F6" s="174"/>
    </row>
    <row r="7" spans="1:6" ht="12.75">
      <c r="A7" s="175" t="s">
        <v>73</v>
      </c>
      <c r="B7" s="176"/>
      <c r="C7" s="177"/>
      <c r="D7" s="178" t="s">
        <v>74</v>
      </c>
      <c r="E7" s="179">
        <f>SUM(E8)</f>
        <v>101048</v>
      </c>
      <c r="F7" s="180">
        <f>SUM(F8)</f>
        <v>101048</v>
      </c>
    </row>
    <row r="8" spans="1:6" ht="12.75">
      <c r="A8" s="181"/>
      <c r="B8" s="182" t="s">
        <v>75</v>
      </c>
      <c r="C8" s="183"/>
      <c r="D8" s="184" t="s">
        <v>69</v>
      </c>
      <c r="E8" s="185">
        <f>SUM(E9:E11)</f>
        <v>101048</v>
      </c>
      <c r="F8" s="185">
        <f>SUM(F9:F11)</f>
        <v>101048</v>
      </c>
    </row>
    <row r="9" spans="1:6" ht="42.75">
      <c r="A9" s="186"/>
      <c r="B9" s="186"/>
      <c r="C9" s="187">
        <v>2010</v>
      </c>
      <c r="D9" s="188" t="s">
        <v>151</v>
      </c>
      <c r="E9" s="189">
        <v>101048</v>
      </c>
      <c r="F9" s="189">
        <v>0</v>
      </c>
    </row>
    <row r="10" spans="1:6" ht="12.75">
      <c r="A10" s="187"/>
      <c r="B10" s="187"/>
      <c r="C10" s="187">
        <v>4300</v>
      </c>
      <c r="D10" s="188" t="s">
        <v>152</v>
      </c>
      <c r="E10" s="189">
        <v>0</v>
      </c>
      <c r="F10" s="189">
        <v>1981</v>
      </c>
    </row>
    <row r="11" spans="1:6" ht="12.75">
      <c r="A11" s="187"/>
      <c r="B11" s="187"/>
      <c r="C11" s="187">
        <v>4430</v>
      </c>
      <c r="D11" s="188" t="s">
        <v>102</v>
      </c>
      <c r="E11" s="189">
        <v>0</v>
      </c>
      <c r="F11" s="189">
        <v>99067</v>
      </c>
    </row>
    <row r="12" spans="1:6" ht="12.75">
      <c r="A12" s="190">
        <v>750</v>
      </c>
      <c r="B12" s="177"/>
      <c r="C12" s="177"/>
      <c r="D12" s="178" t="s">
        <v>106</v>
      </c>
      <c r="E12" s="191">
        <f>SUM(E13)</f>
        <v>82400</v>
      </c>
      <c r="F12" s="192">
        <f>SUM(F13)</f>
        <v>82400</v>
      </c>
    </row>
    <row r="13" spans="1:6" ht="12.75">
      <c r="A13" s="193"/>
      <c r="B13" s="183">
        <v>75011</v>
      </c>
      <c r="C13" s="183"/>
      <c r="D13" s="184" t="s">
        <v>153</v>
      </c>
      <c r="E13" s="194">
        <f>SUM(E14:E19)</f>
        <v>82400</v>
      </c>
      <c r="F13" s="194">
        <f>SUM(F14:F19)</f>
        <v>82400</v>
      </c>
    </row>
    <row r="14" spans="1:6" ht="42.75">
      <c r="A14" s="187"/>
      <c r="B14" s="187"/>
      <c r="C14" s="187">
        <v>2010</v>
      </c>
      <c r="D14" s="188" t="s">
        <v>151</v>
      </c>
      <c r="E14" s="189">
        <v>82400</v>
      </c>
      <c r="F14" s="189">
        <v>0</v>
      </c>
    </row>
    <row r="15" spans="1:6" ht="12.75">
      <c r="A15" s="187"/>
      <c r="B15" s="187"/>
      <c r="C15" s="187">
        <v>4010</v>
      </c>
      <c r="D15" s="188" t="s">
        <v>117</v>
      </c>
      <c r="E15" s="189">
        <v>0</v>
      </c>
      <c r="F15" s="189">
        <v>58710</v>
      </c>
    </row>
    <row r="16" spans="1:6" ht="12.75">
      <c r="A16" s="187"/>
      <c r="B16" s="187"/>
      <c r="C16" s="187">
        <v>4040</v>
      </c>
      <c r="D16" s="188" t="s">
        <v>121</v>
      </c>
      <c r="E16" s="189">
        <v>0</v>
      </c>
      <c r="F16" s="189">
        <v>8000</v>
      </c>
    </row>
    <row r="17" spans="1:6" ht="12.75">
      <c r="A17" s="187"/>
      <c r="B17" s="187"/>
      <c r="C17" s="187">
        <v>4110</v>
      </c>
      <c r="D17" s="188" t="s">
        <v>118</v>
      </c>
      <c r="E17" s="189">
        <v>0</v>
      </c>
      <c r="F17" s="189">
        <v>11407</v>
      </c>
    </row>
    <row r="18" spans="1:6" ht="12.75">
      <c r="A18" s="187"/>
      <c r="B18" s="187"/>
      <c r="C18" s="187">
        <v>4120</v>
      </c>
      <c r="D18" s="188" t="s">
        <v>119</v>
      </c>
      <c r="E18" s="189">
        <v>0</v>
      </c>
      <c r="F18" s="189">
        <v>1634</v>
      </c>
    </row>
    <row r="19" spans="1:6" ht="21.75">
      <c r="A19" s="195"/>
      <c r="B19" s="195"/>
      <c r="C19" s="195">
        <v>4440</v>
      </c>
      <c r="D19" s="196" t="s">
        <v>154</v>
      </c>
      <c r="E19" s="197">
        <v>0</v>
      </c>
      <c r="F19" s="197">
        <v>2649</v>
      </c>
    </row>
    <row r="20" spans="1:6" ht="32.25">
      <c r="A20" s="190">
        <v>751</v>
      </c>
      <c r="B20" s="177"/>
      <c r="C20" s="177"/>
      <c r="D20" s="178" t="s">
        <v>155</v>
      </c>
      <c r="E20" s="179">
        <f>SUM(E21)</f>
        <v>1600</v>
      </c>
      <c r="F20" s="179">
        <f>SUM(F21)</f>
        <v>1600</v>
      </c>
    </row>
    <row r="21" spans="1:6" ht="20.25">
      <c r="A21" s="193"/>
      <c r="B21" s="183">
        <v>75101</v>
      </c>
      <c r="C21" s="183"/>
      <c r="D21" s="184" t="s">
        <v>156</v>
      </c>
      <c r="E21" s="198">
        <f>SUM(E22:E26)</f>
        <v>1600</v>
      </c>
      <c r="F21" s="198">
        <f>SUM(F22:F26)</f>
        <v>1600</v>
      </c>
    </row>
    <row r="22" spans="1:6" ht="42.75">
      <c r="A22" s="187"/>
      <c r="B22" s="187"/>
      <c r="C22" s="187">
        <v>2010</v>
      </c>
      <c r="D22" s="188" t="s">
        <v>151</v>
      </c>
      <c r="E22" s="189">
        <v>1600</v>
      </c>
      <c r="F22" s="189">
        <v>0</v>
      </c>
    </row>
    <row r="23" spans="1:6" ht="12.75">
      <c r="A23" s="187"/>
      <c r="B23" s="187"/>
      <c r="C23" s="187">
        <v>4010</v>
      </c>
      <c r="D23" s="188" t="s">
        <v>117</v>
      </c>
      <c r="E23" s="189"/>
      <c r="F23" s="189">
        <v>1361</v>
      </c>
    </row>
    <row r="24" spans="1:6" ht="12.75">
      <c r="A24" s="187"/>
      <c r="B24" s="187"/>
      <c r="C24" s="187">
        <v>4110</v>
      </c>
      <c r="D24" s="188" t="s">
        <v>118</v>
      </c>
      <c r="E24" s="189"/>
      <c r="F24" s="189">
        <v>206</v>
      </c>
    </row>
    <row r="25" spans="1:6" ht="12.75">
      <c r="A25" s="187"/>
      <c r="B25" s="187"/>
      <c r="C25" s="187">
        <v>4120</v>
      </c>
      <c r="D25" s="188" t="s">
        <v>119</v>
      </c>
      <c r="E25" s="189"/>
      <c r="F25" s="189">
        <v>33</v>
      </c>
    </row>
    <row r="26" spans="1:6" ht="12.75">
      <c r="A26" s="187"/>
      <c r="B26" s="187"/>
      <c r="C26" s="187">
        <v>4170</v>
      </c>
      <c r="D26" s="188" t="s">
        <v>129</v>
      </c>
      <c r="E26" s="189"/>
      <c r="F26" s="189">
        <v>0</v>
      </c>
    </row>
    <row r="27" spans="1:6" ht="12.75">
      <c r="A27" s="190">
        <v>852</v>
      </c>
      <c r="B27" s="177"/>
      <c r="C27" s="177"/>
      <c r="D27" s="178" t="s">
        <v>124</v>
      </c>
      <c r="E27" s="191">
        <f>SUM(E28,E39,E42)</f>
        <v>4147200</v>
      </c>
      <c r="F27" s="191">
        <f>SUM(F28,F39,F42)</f>
        <v>4147200</v>
      </c>
    </row>
    <row r="28" spans="1:6" ht="30">
      <c r="A28" s="193"/>
      <c r="B28" s="183">
        <v>85212</v>
      </c>
      <c r="C28" s="183"/>
      <c r="D28" s="184" t="s">
        <v>157</v>
      </c>
      <c r="E28" s="198">
        <f>SUM(E29:E37)</f>
        <v>3912000</v>
      </c>
      <c r="F28" s="198">
        <f>SUM(F29:F38)</f>
        <v>3912000</v>
      </c>
    </row>
    <row r="29" spans="1:6" ht="42.75">
      <c r="A29" s="187"/>
      <c r="B29" s="187"/>
      <c r="C29" s="187">
        <v>2010</v>
      </c>
      <c r="D29" s="188" t="s">
        <v>151</v>
      </c>
      <c r="E29" s="189">
        <v>3912000</v>
      </c>
      <c r="F29" s="189">
        <v>0</v>
      </c>
    </row>
    <row r="30" spans="1:6" ht="12.75">
      <c r="A30" s="187"/>
      <c r="B30" s="187"/>
      <c r="C30" s="187">
        <v>3110</v>
      </c>
      <c r="D30" s="188" t="s">
        <v>158</v>
      </c>
      <c r="E30" s="189">
        <v>0</v>
      </c>
      <c r="F30" s="189">
        <v>3777982</v>
      </c>
    </row>
    <row r="31" spans="1:6" ht="12.75">
      <c r="A31" s="187"/>
      <c r="B31" s="187"/>
      <c r="C31" s="187">
        <v>4010</v>
      </c>
      <c r="D31" s="188" t="s">
        <v>117</v>
      </c>
      <c r="E31" s="189">
        <v>0</v>
      </c>
      <c r="F31" s="199">
        <v>73120</v>
      </c>
    </row>
    <row r="32" spans="1:6" ht="12.75">
      <c r="A32" s="187"/>
      <c r="B32" s="187"/>
      <c r="C32" s="187">
        <v>4040</v>
      </c>
      <c r="D32" s="188" t="s">
        <v>121</v>
      </c>
      <c r="E32" s="189">
        <v>0</v>
      </c>
      <c r="F32" s="199">
        <v>5400</v>
      </c>
    </row>
    <row r="33" spans="1:6" ht="12.75">
      <c r="A33" s="187"/>
      <c r="B33" s="187"/>
      <c r="C33" s="187">
        <v>4110</v>
      </c>
      <c r="D33" s="188" t="s">
        <v>118</v>
      </c>
      <c r="E33" s="189">
        <v>0</v>
      </c>
      <c r="F33" s="189">
        <v>33693</v>
      </c>
    </row>
    <row r="34" spans="1:6" ht="12.75">
      <c r="A34" s="187"/>
      <c r="B34" s="187"/>
      <c r="C34" s="187">
        <v>4120</v>
      </c>
      <c r="D34" s="188" t="s">
        <v>119</v>
      </c>
      <c r="E34" s="189">
        <v>0</v>
      </c>
      <c r="F34" s="189">
        <v>1925</v>
      </c>
    </row>
    <row r="35" spans="1:6" ht="12.75">
      <c r="A35" s="187"/>
      <c r="B35" s="187"/>
      <c r="C35" s="187">
        <v>4210</v>
      </c>
      <c r="D35" s="188" t="s">
        <v>101</v>
      </c>
      <c r="E35" s="189">
        <v>0</v>
      </c>
      <c r="F35" s="189">
        <v>3658</v>
      </c>
    </row>
    <row r="36" spans="1:6" ht="12.75">
      <c r="A36" s="187"/>
      <c r="B36" s="187"/>
      <c r="C36" s="187">
        <v>4300</v>
      </c>
      <c r="D36" s="188" t="s">
        <v>152</v>
      </c>
      <c r="E36" s="189">
        <v>0</v>
      </c>
      <c r="F36" s="189">
        <v>12631</v>
      </c>
    </row>
    <row r="37" spans="1:6" ht="12.75">
      <c r="A37" s="187"/>
      <c r="B37" s="187"/>
      <c r="C37" s="187">
        <v>4410</v>
      </c>
      <c r="D37" s="188" t="s">
        <v>108</v>
      </c>
      <c r="E37" s="189">
        <v>0</v>
      </c>
      <c r="F37" s="189">
        <v>500</v>
      </c>
    </row>
    <row r="38" spans="1:6" ht="21.75">
      <c r="A38" s="187"/>
      <c r="B38" s="187"/>
      <c r="C38" s="187">
        <v>4440</v>
      </c>
      <c r="D38" s="188" t="s">
        <v>154</v>
      </c>
      <c r="E38" s="189">
        <v>0</v>
      </c>
      <c r="F38" s="189">
        <v>3091</v>
      </c>
    </row>
    <row r="39" spans="1:6" ht="39.75">
      <c r="A39" s="200"/>
      <c r="B39" s="200">
        <v>85213</v>
      </c>
      <c r="C39" s="200"/>
      <c r="D39" s="201" t="s">
        <v>159</v>
      </c>
      <c r="E39" s="202">
        <f>SUM(E40)</f>
        <v>41500</v>
      </c>
      <c r="F39" s="202">
        <f>SUM(F40:F41)</f>
        <v>41500</v>
      </c>
    </row>
    <row r="40" spans="1:6" ht="42.75">
      <c r="A40" s="187"/>
      <c r="B40" s="187"/>
      <c r="C40" s="187">
        <v>2010</v>
      </c>
      <c r="D40" s="188" t="s">
        <v>151</v>
      </c>
      <c r="E40" s="189">
        <v>41500</v>
      </c>
      <c r="F40" s="189">
        <v>0</v>
      </c>
    </row>
    <row r="41" spans="1:6" ht="12.75">
      <c r="A41" s="187"/>
      <c r="B41" s="187"/>
      <c r="C41" s="187">
        <v>4130</v>
      </c>
      <c r="D41" s="188" t="s">
        <v>160</v>
      </c>
      <c r="E41" s="189">
        <v>0</v>
      </c>
      <c r="F41" s="189">
        <v>41500</v>
      </c>
    </row>
    <row r="42" spans="1:6" ht="20.25">
      <c r="A42" s="200"/>
      <c r="B42" s="200">
        <v>85214</v>
      </c>
      <c r="C42" s="200"/>
      <c r="D42" s="201" t="s">
        <v>161</v>
      </c>
      <c r="E42" s="202">
        <f>SUM(E43:E44)</f>
        <v>193700</v>
      </c>
      <c r="F42" s="202">
        <f>SUM(F43:F44)</f>
        <v>193700</v>
      </c>
    </row>
    <row r="43" spans="1:6" ht="42.75">
      <c r="A43" s="187"/>
      <c r="B43" s="187"/>
      <c r="C43" s="187">
        <v>2010</v>
      </c>
      <c r="D43" s="188" t="s">
        <v>151</v>
      </c>
      <c r="E43" s="189">
        <v>193700</v>
      </c>
      <c r="F43" s="189">
        <v>0</v>
      </c>
    </row>
    <row r="44" spans="1:6" ht="12.75">
      <c r="A44" s="187"/>
      <c r="B44" s="187"/>
      <c r="C44" s="187">
        <v>3110</v>
      </c>
      <c r="D44" s="188" t="s">
        <v>158</v>
      </c>
      <c r="E44" s="189">
        <v>0</v>
      </c>
      <c r="F44" s="189">
        <v>193700</v>
      </c>
    </row>
    <row r="45" spans="1:6" ht="12.75">
      <c r="A45" s="203" t="s">
        <v>162</v>
      </c>
      <c r="B45" s="203"/>
      <c r="C45" s="203"/>
      <c r="D45" s="203"/>
      <c r="E45" s="204">
        <f>SUM(E7,E12,E20,E27)</f>
        <v>4332248</v>
      </c>
      <c r="F45" s="204">
        <f>SUM(F7,F12,F20,F27)</f>
        <v>4332248</v>
      </c>
    </row>
    <row r="46" spans="1:6" ht="12.75">
      <c r="A46" s="205"/>
      <c r="B46" s="206"/>
      <c r="C46" s="206"/>
      <c r="D46" s="206"/>
      <c r="E46" s="207"/>
      <c r="F46" s="207"/>
    </row>
    <row r="47" spans="1:6" ht="12.75">
      <c r="A47" s="208" t="s">
        <v>163</v>
      </c>
      <c r="B47" s="209"/>
      <c r="C47" s="209"/>
      <c r="D47" s="209"/>
      <c r="E47" s="207"/>
      <c r="F47" s="207"/>
    </row>
    <row r="48" spans="1:6" ht="12.75">
      <c r="A48" s="170"/>
      <c r="B48" s="170"/>
      <c r="C48" s="170"/>
      <c r="D48" s="170"/>
      <c r="E48" s="207"/>
      <c r="F48" s="207"/>
    </row>
    <row r="49" spans="1:6" ht="12.75">
      <c r="A49" s="210" t="s">
        <v>147</v>
      </c>
      <c r="B49" s="210" t="s">
        <v>164</v>
      </c>
      <c r="C49" s="210" t="s">
        <v>50</v>
      </c>
      <c r="D49" s="211" t="s">
        <v>149</v>
      </c>
      <c r="E49" s="212" t="s">
        <v>150</v>
      </c>
      <c r="F49" s="207"/>
    </row>
    <row r="50" spans="1:6" ht="12.75">
      <c r="A50" s="213">
        <v>750</v>
      </c>
      <c r="B50" s="214"/>
      <c r="C50" s="214"/>
      <c r="D50" s="215" t="s">
        <v>106</v>
      </c>
      <c r="E50" s="216">
        <f>SUM(E51)</f>
        <v>37000</v>
      </c>
      <c r="F50" s="207"/>
    </row>
    <row r="51" spans="1:6" ht="12.75">
      <c r="A51" s="193"/>
      <c r="B51" s="183">
        <v>75011</v>
      </c>
      <c r="C51" s="183"/>
      <c r="D51" s="217" t="s">
        <v>153</v>
      </c>
      <c r="E51" s="194">
        <f>SUM(E52)</f>
        <v>37000</v>
      </c>
      <c r="F51" s="207"/>
    </row>
    <row r="52" spans="1:6" ht="32.25">
      <c r="A52" s="195"/>
      <c r="B52" s="195"/>
      <c r="C52" s="195">
        <v>2350</v>
      </c>
      <c r="D52" s="218" t="s">
        <v>165</v>
      </c>
      <c r="E52" s="197">
        <v>37000</v>
      </c>
      <c r="F52" s="207"/>
    </row>
    <row r="53" spans="1:6" ht="12.75">
      <c r="A53" s="213">
        <v>852</v>
      </c>
      <c r="B53" s="219"/>
      <c r="C53" s="219"/>
      <c r="D53" s="220" t="s">
        <v>124</v>
      </c>
      <c r="E53" s="216">
        <f>SUM(E54,E56)</f>
        <v>1000</v>
      </c>
      <c r="F53" s="207"/>
    </row>
    <row r="54" spans="1:6" ht="30">
      <c r="A54" s="183"/>
      <c r="B54" s="183">
        <v>85212</v>
      </c>
      <c r="C54" s="183"/>
      <c r="D54" s="221" t="s">
        <v>157</v>
      </c>
      <c r="E54" s="198">
        <f>SUM(E55)</f>
        <v>0</v>
      </c>
      <c r="F54" s="207"/>
    </row>
    <row r="55" spans="1:6" ht="32.25">
      <c r="A55" s="222"/>
      <c r="B55" s="187"/>
      <c r="C55" s="187">
        <v>2350</v>
      </c>
      <c r="D55" s="223" t="s">
        <v>165</v>
      </c>
      <c r="E55" s="189">
        <v>0</v>
      </c>
      <c r="F55" s="207"/>
    </row>
    <row r="56" spans="1:6" ht="20.25">
      <c r="A56" s="187"/>
      <c r="B56" s="200">
        <v>85228</v>
      </c>
      <c r="C56" s="200"/>
      <c r="D56" s="224" t="s">
        <v>166</v>
      </c>
      <c r="E56" s="202">
        <f>SUM(E57)</f>
        <v>1000</v>
      </c>
      <c r="F56" s="207"/>
    </row>
    <row r="57" spans="1:6" ht="32.25">
      <c r="A57" s="195"/>
      <c r="B57" s="195"/>
      <c r="C57" s="195">
        <v>2350</v>
      </c>
      <c r="D57" s="218" t="s">
        <v>165</v>
      </c>
      <c r="E57" s="225">
        <v>1000</v>
      </c>
      <c r="F57" s="207"/>
    </row>
    <row r="58" spans="1:6" ht="12.75">
      <c r="A58" s="226" t="s">
        <v>167</v>
      </c>
      <c r="B58" s="227"/>
      <c r="C58" s="227"/>
      <c r="D58" s="227"/>
      <c r="E58" s="228">
        <f>SUM(E50,E53)</f>
        <v>38000</v>
      </c>
      <c r="F58" s="207"/>
    </row>
    <row r="59" spans="1:6" ht="12.75">
      <c r="A59" s="170"/>
      <c r="B59" s="170"/>
      <c r="C59" s="170"/>
      <c r="D59" s="170"/>
      <c r="E59" s="207"/>
      <c r="F59" s="207"/>
    </row>
    <row r="60" spans="1:6" ht="12.75">
      <c r="A60" s="170"/>
      <c r="B60" s="170"/>
      <c r="C60" s="170"/>
      <c r="D60" s="170"/>
      <c r="E60" s="207"/>
      <c r="F60" s="207"/>
    </row>
    <row r="61" spans="1:6" ht="12.75">
      <c r="A61" s="170"/>
      <c r="B61" s="170"/>
      <c r="C61" s="170"/>
      <c r="D61" s="170"/>
      <c r="E61" t="s">
        <v>46</v>
      </c>
      <c r="F61"/>
    </row>
    <row r="62" spans="1:6" ht="12.75">
      <c r="A62" s="170"/>
      <c r="B62" s="170"/>
      <c r="C62" s="170"/>
      <c r="D62" s="170"/>
      <c r="E62"/>
      <c r="F62"/>
    </row>
    <row r="63" spans="1:6" ht="12.75">
      <c r="A63" s="170"/>
      <c r="B63" s="170"/>
      <c r="C63" s="170"/>
      <c r="D63" s="170"/>
      <c r="E63" t="s">
        <v>47</v>
      </c>
      <c r="F63"/>
    </row>
    <row r="64" spans="1:6" ht="12.75">
      <c r="A64" s="170"/>
      <c r="B64" s="170"/>
      <c r="C64" s="170"/>
      <c r="D64" s="170"/>
      <c r="E64"/>
      <c r="F64"/>
    </row>
    <row r="65" spans="1:6" ht="12.75">
      <c r="A65" s="170"/>
      <c r="B65" s="170"/>
      <c r="C65" s="170"/>
      <c r="D65" s="170"/>
      <c r="E65" s="207"/>
      <c r="F65" s="207"/>
    </row>
    <row r="66" spans="1:6" ht="12.75">
      <c r="A66" s="170"/>
      <c r="B66" s="170"/>
      <c r="C66" s="170"/>
      <c r="D66" s="170"/>
      <c r="E66" s="207"/>
      <c r="F66" s="207"/>
    </row>
    <row r="67" spans="1:6" ht="12.75">
      <c r="A67" s="170"/>
      <c r="B67" s="170"/>
      <c r="C67" s="170"/>
      <c r="D67" s="170"/>
      <c r="E67" s="207"/>
      <c r="F67" s="207"/>
    </row>
    <row r="68" spans="1:6" ht="12.75">
      <c r="A68" s="170"/>
      <c r="B68" s="170"/>
      <c r="C68" s="170"/>
      <c r="D68" s="170"/>
      <c r="E68" s="207"/>
      <c r="F68" s="207"/>
    </row>
    <row r="69" spans="1:6" ht="12.75">
      <c r="A69" s="170"/>
      <c r="B69" s="170"/>
      <c r="C69" s="170"/>
      <c r="D69" s="170"/>
      <c r="E69" s="207"/>
      <c r="F69" s="207"/>
    </row>
    <row r="70" spans="1:6" ht="12.75">
      <c r="A70" s="170"/>
      <c r="B70" s="170"/>
      <c r="C70" s="170"/>
      <c r="D70" s="170"/>
      <c r="E70" s="207"/>
      <c r="F70" s="207"/>
    </row>
    <row r="71" spans="1:6" ht="12.75">
      <c r="A71" s="170"/>
      <c r="B71" s="170"/>
      <c r="C71" s="170"/>
      <c r="D71" s="170"/>
      <c r="E71" s="207"/>
      <c r="F71" s="207"/>
    </row>
    <row r="72" spans="1:6" ht="12.75">
      <c r="A72" s="170"/>
      <c r="B72" s="170"/>
      <c r="C72" s="170"/>
      <c r="D72" s="170"/>
      <c r="E72" s="207"/>
      <c r="F72" s="207"/>
    </row>
    <row r="73" spans="1:6" ht="12.75">
      <c r="A73" s="170"/>
      <c r="B73" s="170"/>
      <c r="C73" s="170"/>
      <c r="D73" s="170"/>
      <c r="E73" s="207"/>
      <c r="F73" s="207"/>
    </row>
    <row r="74" spans="1:6" ht="12.75">
      <c r="A74" s="170"/>
      <c r="B74" s="170"/>
      <c r="C74" s="170"/>
      <c r="D74" s="170"/>
      <c r="E74" s="207"/>
      <c r="F74" s="207"/>
    </row>
    <row r="75" spans="1:6" ht="12.75">
      <c r="A75" s="170"/>
      <c r="B75" s="170"/>
      <c r="C75" s="170"/>
      <c r="D75" s="170"/>
      <c r="E75" s="207"/>
      <c r="F75" s="207"/>
    </row>
    <row r="76" spans="1:6" ht="12.75">
      <c r="A76" s="170"/>
      <c r="B76" s="170"/>
      <c r="C76" s="170"/>
      <c r="D76" s="170"/>
      <c r="E76" s="207"/>
      <c r="F76" s="207"/>
    </row>
    <row r="77" spans="1:6" ht="12.75">
      <c r="A77" s="170"/>
      <c r="B77" s="170"/>
      <c r="C77" s="170"/>
      <c r="D77" s="170"/>
      <c r="E77" s="207"/>
      <c r="F77" s="207"/>
    </row>
    <row r="78" spans="1:6" ht="12.75">
      <c r="A78" s="170"/>
      <c r="B78" s="170"/>
      <c r="C78" s="170"/>
      <c r="D78" s="170"/>
      <c r="E78" s="207"/>
      <c r="F78" s="207"/>
    </row>
    <row r="79" spans="1:6" ht="12.75">
      <c r="A79" s="170"/>
      <c r="B79" s="170"/>
      <c r="C79" s="170"/>
      <c r="D79" s="170"/>
      <c r="E79" s="207"/>
      <c r="F79" s="207"/>
    </row>
    <row r="80" spans="1:6" ht="12.75">
      <c r="A80" s="170"/>
      <c r="B80" s="170"/>
      <c r="C80" s="170"/>
      <c r="D80" s="170"/>
      <c r="E80" s="207"/>
      <c r="F80" s="207"/>
    </row>
    <row r="81" spans="1:6" ht="12.75">
      <c r="A81" s="170"/>
      <c r="B81" s="170"/>
      <c r="C81" s="170"/>
      <c r="D81" s="170"/>
      <c r="E81" s="207"/>
      <c r="F81" s="207"/>
    </row>
    <row r="82" spans="1:6" ht="12.75">
      <c r="A82" s="170"/>
      <c r="B82" s="170"/>
      <c r="C82" s="170"/>
      <c r="D82" s="170"/>
      <c r="E82" s="207"/>
      <c r="F82" s="207"/>
    </row>
    <row r="83" spans="1:6" ht="12.75">
      <c r="A83" s="170"/>
      <c r="B83" s="170"/>
      <c r="C83" s="170"/>
      <c r="D83" s="170"/>
      <c r="E83" s="207"/>
      <c r="F83" s="207"/>
    </row>
    <row r="84" spans="1:6" ht="12.75">
      <c r="A84" s="170"/>
      <c r="B84" s="170"/>
      <c r="C84" s="170"/>
      <c r="D84" s="170"/>
      <c r="E84" s="207"/>
      <c r="F84" s="207"/>
    </row>
    <row r="85" spans="1:6" ht="12.75">
      <c r="A85" s="205"/>
      <c r="B85" s="205"/>
      <c r="C85" s="229"/>
      <c r="D85" s="205"/>
      <c r="E85" s="230"/>
      <c r="F85" s="230"/>
    </row>
    <row r="86" spans="5:6" ht="12.75">
      <c r="E86"/>
      <c r="F86"/>
    </row>
    <row r="87" spans="5:6" ht="12.75">
      <c r="E87"/>
      <c r="F87"/>
    </row>
    <row r="88" spans="5:6" ht="12.75">
      <c r="E88"/>
      <c r="F88"/>
    </row>
    <row r="89" spans="5:6" ht="12.75">
      <c r="E89"/>
      <c r="F89"/>
    </row>
    <row r="90" spans="5:6" ht="12.75">
      <c r="E90"/>
      <c r="F90"/>
    </row>
    <row r="91" spans="1:6" ht="12.75">
      <c r="A91" s="205"/>
      <c r="B91" s="205"/>
      <c r="C91" s="205"/>
      <c r="D91" s="205"/>
      <c r="E91" s="231"/>
      <c r="F91" s="231"/>
    </row>
    <row r="92" spans="1:6" ht="12.75">
      <c r="A92" s="170"/>
      <c r="B92" s="170"/>
      <c r="C92" s="170"/>
      <c r="D92" s="170"/>
      <c r="E92" s="207"/>
      <c r="F92" s="207"/>
    </row>
    <row r="93" spans="1:6" ht="12.75">
      <c r="A93" s="170"/>
      <c r="B93" s="170"/>
      <c r="C93" s="170"/>
      <c r="D93" s="170"/>
      <c r="E93" s="207"/>
      <c r="F93" s="207"/>
    </row>
    <row r="94" spans="1:6" ht="12.75">
      <c r="A94" s="170"/>
      <c r="B94" s="170"/>
      <c r="C94" s="170"/>
      <c r="D94" s="170"/>
      <c r="E94" s="207"/>
      <c r="F94" s="207"/>
    </row>
    <row r="95" spans="1:6" ht="12.75">
      <c r="A95" s="170"/>
      <c r="B95" s="170"/>
      <c r="C95" s="170"/>
      <c r="D95" s="170"/>
      <c r="E95" s="207"/>
      <c r="F95" s="207"/>
    </row>
    <row r="96" spans="1:6" ht="12.75">
      <c r="A96" s="170"/>
      <c r="B96" s="170"/>
      <c r="C96" s="170"/>
      <c r="D96" s="170"/>
      <c r="E96" s="207"/>
      <c r="F96" s="207"/>
    </row>
    <row r="97" spans="1:6" ht="12.75">
      <c r="A97" s="170"/>
      <c r="B97" s="170"/>
      <c r="C97" s="170"/>
      <c r="D97" s="170"/>
      <c r="E97" s="207"/>
      <c r="F97" s="207"/>
    </row>
    <row r="98" spans="1:6" ht="12.75">
      <c r="A98" s="170"/>
      <c r="B98" s="170"/>
      <c r="C98" s="170"/>
      <c r="D98" s="170"/>
      <c r="E98" s="207"/>
      <c r="F98" s="207"/>
    </row>
    <row r="99" spans="1:6" ht="12.75">
      <c r="A99" s="170"/>
      <c r="B99" s="170"/>
      <c r="C99" s="170"/>
      <c r="D99" s="170"/>
      <c r="E99" s="207"/>
      <c r="F99" s="207"/>
    </row>
    <row r="100" spans="1:6" ht="12.75">
      <c r="A100" s="170"/>
      <c r="B100" s="170"/>
      <c r="C100" s="170"/>
      <c r="D100" s="170"/>
      <c r="E100" s="207"/>
      <c r="F100" s="207"/>
    </row>
    <row r="101" spans="1:6" ht="12.75">
      <c r="A101" s="170"/>
      <c r="B101" s="170"/>
      <c r="C101" s="170"/>
      <c r="D101" s="170"/>
      <c r="E101" s="207"/>
      <c r="F101" s="207"/>
    </row>
    <row r="102" spans="1:6" ht="12.75">
      <c r="A102" s="170"/>
      <c r="B102" s="170"/>
      <c r="C102" s="170"/>
      <c r="D102" s="170"/>
      <c r="E102" s="207"/>
      <c r="F102" s="207"/>
    </row>
    <row r="103" spans="1:6" ht="12.75">
      <c r="A103" s="170"/>
      <c r="B103" s="170"/>
      <c r="C103" s="170"/>
      <c r="D103" s="170"/>
      <c r="E103" s="207"/>
      <c r="F103" s="207"/>
    </row>
    <row r="104" spans="1:6" ht="12.75">
      <c r="A104" s="170"/>
      <c r="B104" s="170"/>
      <c r="C104" s="170"/>
      <c r="D104" s="170"/>
      <c r="E104" s="207"/>
      <c r="F104" s="207"/>
    </row>
    <row r="105" spans="1:6" ht="12.75">
      <c r="A105" s="170"/>
      <c r="B105" s="170"/>
      <c r="C105" s="170"/>
      <c r="D105" s="170"/>
      <c r="E105" s="207"/>
      <c r="F105" s="207"/>
    </row>
    <row r="106" spans="1:6" ht="12.75">
      <c r="A106" s="170"/>
      <c r="B106" s="170"/>
      <c r="C106" s="170"/>
      <c r="D106" s="170"/>
      <c r="E106" s="207"/>
      <c r="F106" s="207"/>
    </row>
    <row r="107" spans="1:6" ht="12.75">
      <c r="A107" s="170"/>
      <c r="B107" s="170"/>
      <c r="C107" s="170"/>
      <c r="D107" s="170"/>
      <c r="E107" s="207"/>
      <c r="F107" s="207"/>
    </row>
    <row r="108" spans="1:6" ht="12.75">
      <c r="A108" s="170"/>
      <c r="B108" s="170"/>
      <c r="C108" s="170"/>
      <c r="D108" s="170"/>
      <c r="E108" s="207"/>
      <c r="F108" s="207"/>
    </row>
    <row r="109" spans="1:6" ht="12.75">
      <c r="A109" s="170"/>
      <c r="B109" s="170"/>
      <c r="C109" s="170"/>
      <c r="D109" s="170"/>
      <c r="E109" s="207"/>
      <c r="F109" s="207"/>
    </row>
    <row r="110" spans="1:6" ht="12.75">
      <c r="A110" s="170"/>
      <c r="B110" s="170"/>
      <c r="C110" s="170"/>
      <c r="D110" s="170"/>
      <c r="E110" s="207"/>
      <c r="F110" s="207"/>
    </row>
    <row r="111" spans="1:6" ht="12.75">
      <c r="A111" s="170"/>
      <c r="B111" s="170"/>
      <c r="C111" s="170"/>
      <c r="D111" s="170"/>
      <c r="E111" s="207"/>
      <c r="F111" s="207"/>
    </row>
    <row r="112" spans="1:6" ht="12.75">
      <c r="A112" s="170"/>
      <c r="B112" s="170"/>
      <c r="C112" s="170"/>
      <c r="D112" s="170"/>
      <c r="E112" s="207"/>
      <c r="F112" s="207"/>
    </row>
    <row r="113" spans="1:6" ht="12.75">
      <c r="A113" s="170"/>
      <c r="B113" s="170"/>
      <c r="C113" s="170"/>
      <c r="D113" s="170"/>
      <c r="E113" s="207"/>
      <c r="F113" s="207"/>
    </row>
    <row r="114" spans="1:6" ht="12.75">
      <c r="A114" s="170"/>
      <c r="B114" s="170"/>
      <c r="C114" s="170"/>
      <c r="D114" s="170"/>
      <c r="E114" s="207"/>
      <c r="F114" s="207"/>
    </row>
    <row r="115" spans="1:6" ht="12.75">
      <c r="A115" s="170"/>
      <c r="B115" s="170"/>
      <c r="C115" s="170"/>
      <c r="D115" s="170"/>
      <c r="E115" s="207"/>
      <c r="F115" s="207"/>
    </row>
    <row r="116" spans="1:6" ht="12.75">
      <c r="A116" s="170"/>
      <c r="B116" s="170"/>
      <c r="C116" s="170"/>
      <c r="D116" s="170"/>
      <c r="E116" s="207"/>
      <c r="F116" s="207"/>
    </row>
    <row r="117" spans="1:6" ht="12.75">
      <c r="A117" s="170"/>
      <c r="B117" s="170"/>
      <c r="C117" s="170"/>
      <c r="D117" s="170"/>
      <c r="E117" s="207"/>
      <c r="F117" s="207"/>
    </row>
    <row r="118" spans="1:6" ht="12.75">
      <c r="A118" s="170"/>
      <c r="B118" s="170"/>
      <c r="C118" s="170"/>
      <c r="D118" s="170"/>
      <c r="E118" s="207"/>
      <c r="F118" s="207"/>
    </row>
    <row r="119" spans="1:6" ht="12.75">
      <c r="A119" s="170"/>
      <c r="B119" s="170"/>
      <c r="C119" s="170"/>
      <c r="D119" s="170"/>
      <c r="E119" s="207"/>
      <c r="F119" s="207"/>
    </row>
    <row r="120" spans="1:6" ht="12.75">
      <c r="A120" s="170"/>
      <c r="B120" s="170"/>
      <c r="C120" s="170"/>
      <c r="D120" s="170"/>
      <c r="E120" s="207"/>
      <c r="F120" s="207"/>
    </row>
    <row r="121" spans="1:6" ht="12.75">
      <c r="A121" s="170"/>
      <c r="B121" s="170"/>
      <c r="C121" s="170"/>
      <c r="D121" s="170"/>
      <c r="E121" s="207"/>
      <c r="F121" s="207"/>
    </row>
    <row r="122" spans="1:6" ht="12.75">
      <c r="A122" s="170"/>
      <c r="B122" s="170"/>
      <c r="C122" s="170"/>
      <c r="D122" s="170"/>
      <c r="E122" s="207"/>
      <c r="F122" s="207"/>
    </row>
    <row r="123" spans="1:6" ht="12.75">
      <c r="A123" s="170"/>
      <c r="B123" s="170"/>
      <c r="C123" s="170"/>
      <c r="D123" s="170"/>
      <c r="E123" s="207"/>
      <c r="F123" s="207"/>
    </row>
    <row r="124" spans="1:6" ht="12.75">
      <c r="A124" s="170"/>
      <c r="B124" s="170"/>
      <c r="C124" s="170"/>
      <c r="D124" s="170"/>
      <c r="E124" s="207"/>
      <c r="F124" s="207"/>
    </row>
    <row r="125" spans="1:6" ht="12.75">
      <c r="A125" s="170"/>
      <c r="B125" s="170"/>
      <c r="C125" s="170"/>
      <c r="D125" s="170"/>
      <c r="E125" s="207"/>
      <c r="F125" s="207"/>
    </row>
    <row r="126" spans="1:6" ht="12.75">
      <c r="A126" s="170"/>
      <c r="B126" s="170"/>
      <c r="C126" s="170"/>
      <c r="D126" s="170"/>
      <c r="E126" s="207"/>
      <c r="F126" s="207"/>
    </row>
    <row r="127" spans="1:6" ht="12.75">
      <c r="A127" s="170"/>
      <c r="B127" s="170"/>
      <c r="C127" s="170"/>
      <c r="D127" s="170"/>
      <c r="E127" s="207"/>
      <c r="F127" s="207"/>
    </row>
    <row r="128" spans="1:6" ht="12.75">
      <c r="A128" s="170"/>
      <c r="B128" s="170"/>
      <c r="C128" s="170"/>
      <c r="D128" s="170"/>
      <c r="E128" s="207"/>
      <c r="F128" s="207"/>
    </row>
    <row r="129" spans="1:6" ht="12.75">
      <c r="A129" s="170"/>
      <c r="B129" s="170"/>
      <c r="C129" s="170"/>
      <c r="D129" s="170"/>
      <c r="E129" s="207"/>
      <c r="F129" s="207"/>
    </row>
    <row r="130" spans="1:6" ht="12.75">
      <c r="A130" s="170"/>
      <c r="B130" s="170"/>
      <c r="C130" s="170"/>
      <c r="D130" s="170"/>
      <c r="E130" s="207"/>
      <c r="F130" s="207"/>
    </row>
    <row r="131" spans="1:6" ht="12.75">
      <c r="A131" s="170"/>
      <c r="B131" s="170"/>
      <c r="C131" s="170"/>
      <c r="D131" s="170"/>
      <c r="E131" s="207"/>
      <c r="F131" s="207"/>
    </row>
    <row r="132" spans="1:6" ht="12.75">
      <c r="A132" s="170"/>
      <c r="B132" s="170"/>
      <c r="C132" s="170"/>
      <c r="D132" s="170"/>
      <c r="E132" s="207"/>
      <c r="F132" s="207"/>
    </row>
    <row r="133" spans="1:6" ht="12.75">
      <c r="A133" s="170"/>
      <c r="B133" s="170"/>
      <c r="C133" s="170"/>
      <c r="D133" s="170"/>
      <c r="E133" s="207"/>
      <c r="F133" s="207"/>
    </row>
    <row r="134" spans="1:6" ht="12.75">
      <c r="A134" s="170"/>
      <c r="B134" s="170"/>
      <c r="C134" s="170"/>
      <c r="D134" s="170"/>
      <c r="E134" s="207"/>
      <c r="F134" s="207"/>
    </row>
    <row r="135" spans="1:6" ht="12.75">
      <c r="A135" s="170"/>
      <c r="B135" s="170"/>
      <c r="C135" s="170"/>
      <c r="D135" s="170"/>
      <c r="E135" s="207"/>
      <c r="F135" s="207"/>
    </row>
    <row r="136" spans="1:6" ht="12.75">
      <c r="A136" s="170"/>
      <c r="B136" s="170"/>
      <c r="C136" s="170"/>
      <c r="D136" s="170"/>
      <c r="E136" s="207"/>
      <c r="F136" s="207"/>
    </row>
    <row r="137" spans="1:6" ht="12.75">
      <c r="A137" s="170"/>
      <c r="B137" s="170"/>
      <c r="C137" s="170"/>
      <c r="D137" s="170"/>
      <c r="E137" s="207"/>
      <c r="F137" s="207"/>
    </row>
    <row r="138" spans="1:6" ht="12.75">
      <c r="A138" s="170"/>
      <c r="B138" s="170"/>
      <c r="C138" s="170"/>
      <c r="D138" s="170"/>
      <c r="E138" s="207"/>
      <c r="F138" s="207"/>
    </row>
    <row r="139" spans="1:6" ht="12.75">
      <c r="A139" s="170"/>
      <c r="B139" s="170"/>
      <c r="C139" s="170"/>
      <c r="D139" s="170"/>
      <c r="E139" s="207"/>
      <c r="F139" s="207"/>
    </row>
    <row r="140" spans="1:6" ht="12.75">
      <c r="A140" s="170"/>
      <c r="B140" s="170"/>
      <c r="C140" s="170"/>
      <c r="D140" s="170"/>
      <c r="E140" s="207"/>
      <c r="F140" s="207"/>
    </row>
    <row r="141" spans="1:6" ht="12.75">
      <c r="A141" s="170"/>
      <c r="B141" s="170"/>
      <c r="C141" s="170"/>
      <c r="D141" s="170"/>
      <c r="E141" s="207"/>
      <c r="F141" s="207"/>
    </row>
    <row r="142" spans="1:6" ht="12.75">
      <c r="A142" s="170"/>
      <c r="B142" s="170"/>
      <c r="C142" s="170"/>
      <c r="D142" s="170"/>
      <c r="E142" s="207"/>
      <c r="F142" s="207"/>
    </row>
    <row r="143" spans="1:6" ht="12.75">
      <c r="A143" s="170"/>
      <c r="B143" s="170"/>
      <c r="C143" s="170"/>
      <c r="D143" s="170"/>
      <c r="E143" s="207"/>
      <c r="F143" s="207"/>
    </row>
    <row r="144" spans="1:6" ht="12.75">
      <c r="A144" s="170"/>
      <c r="B144" s="170"/>
      <c r="C144" s="170"/>
      <c r="D144" s="170"/>
      <c r="E144" s="207"/>
      <c r="F144" s="207"/>
    </row>
    <row r="145" spans="1:6" ht="12.75">
      <c r="A145" s="170"/>
      <c r="B145" s="170"/>
      <c r="C145" s="170"/>
      <c r="D145" s="170"/>
      <c r="E145" s="207"/>
      <c r="F145" s="207"/>
    </row>
    <row r="146" spans="1:6" ht="12.75">
      <c r="A146" s="170"/>
      <c r="B146" s="170"/>
      <c r="C146" s="170"/>
      <c r="D146" s="170"/>
      <c r="E146" s="207"/>
      <c r="F146" s="207"/>
    </row>
    <row r="147" spans="1:6" ht="12.75">
      <c r="A147" s="170"/>
      <c r="B147" s="170"/>
      <c r="C147" s="170"/>
      <c r="D147" s="170"/>
      <c r="E147" s="207"/>
      <c r="F147" s="207"/>
    </row>
    <row r="148" spans="1:6" ht="12.75">
      <c r="A148" s="170"/>
      <c r="B148" s="170"/>
      <c r="C148" s="170"/>
      <c r="D148" s="170"/>
      <c r="E148" s="207"/>
      <c r="F148" s="207"/>
    </row>
    <row r="149" spans="1:6" ht="12.75">
      <c r="A149" s="170"/>
      <c r="B149" s="170"/>
      <c r="C149" s="170"/>
      <c r="D149" s="170"/>
      <c r="E149" s="207"/>
      <c r="F149" s="207"/>
    </row>
    <row r="150" spans="1:6" ht="12.75">
      <c r="A150" s="170"/>
      <c r="B150" s="170"/>
      <c r="C150" s="170"/>
      <c r="D150" s="170"/>
      <c r="E150" s="207"/>
      <c r="F150" s="207"/>
    </row>
    <row r="151" spans="1:6" ht="12.75">
      <c r="A151" s="170"/>
      <c r="B151" s="170"/>
      <c r="C151" s="170"/>
      <c r="D151" s="170"/>
      <c r="E151" s="207"/>
      <c r="F151" s="207"/>
    </row>
    <row r="152" spans="1:6" ht="12.75">
      <c r="A152" s="170"/>
      <c r="B152" s="170"/>
      <c r="C152" s="170"/>
      <c r="D152" s="170"/>
      <c r="E152" s="207"/>
      <c r="F152" s="207"/>
    </row>
    <row r="153" spans="1:6" ht="12.75">
      <c r="A153" s="170"/>
      <c r="B153" s="170"/>
      <c r="C153" s="170"/>
      <c r="D153" s="170"/>
      <c r="E153" s="207"/>
      <c r="F153" s="207"/>
    </row>
    <row r="154" spans="1:6" ht="12.75">
      <c r="A154" s="170"/>
      <c r="B154" s="170"/>
      <c r="C154" s="170"/>
      <c r="D154" s="170"/>
      <c r="E154" s="207"/>
      <c r="F154" s="207"/>
    </row>
    <row r="155" spans="1:6" ht="12.75">
      <c r="A155" s="170"/>
      <c r="B155" s="170"/>
      <c r="C155" s="170"/>
      <c r="D155" s="170"/>
      <c r="E155" s="207"/>
      <c r="F155" s="207"/>
    </row>
    <row r="156" spans="1:6" ht="12.75">
      <c r="A156" s="170"/>
      <c r="B156" s="170"/>
      <c r="C156" s="170"/>
      <c r="D156" s="170"/>
      <c r="E156" s="207"/>
      <c r="F156" s="207"/>
    </row>
    <row r="157" spans="1:6" ht="12.75">
      <c r="A157" s="170"/>
      <c r="B157" s="170"/>
      <c r="C157" s="170"/>
      <c r="D157" s="170"/>
      <c r="E157" s="207"/>
      <c r="F157" s="207"/>
    </row>
    <row r="158" spans="1:6" ht="12.75">
      <c r="A158" s="170"/>
      <c r="B158" s="170"/>
      <c r="C158" s="170"/>
      <c r="D158" s="170"/>
      <c r="E158" s="207"/>
      <c r="F158" s="207"/>
    </row>
    <row r="159" spans="1:6" ht="12.75">
      <c r="A159" s="170"/>
      <c r="B159" s="170"/>
      <c r="C159" s="170"/>
      <c r="D159" s="170"/>
      <c r="E159" s="207"/>
      <c r="F159" s="207"/>
    </row>
    <row r="160" spans="1:6" ht="12.75">
      <c r="A160" s="170"/>
      <c r="B160" s="170"/>
      <c r="C160" s="170"/>
      <c r="D160" s="170"/>
      <c r="E160" s="207"/>
      <c r="F160" s="207"/>
    </row>
    <row r="161" spans="1:6" ht="12.75">
      <c r="A161" s="170"/>
      <c r="B161" s="170"/>
      <c r="C161" s="170"/>
      <c r="D161" s="170"/>
      <c r="E161" s="207"/>
      <c r="F161" s="207"/>
    </row>
  </sheetData>
  <mergeCells count="5">
    <mergeCell ref="A4:F4"/>
    <mergeCell ref="E6:F6"/>
    <mergeCell ref="A45:D45"/>
    <mergeCell ref="E85:F85"/>
    <mergeCell ref="A91:D91"/>
  </mergeCells>
  <printOptions/>
  <pageMargins left="0.7875" right="0.7875" top="0.7875" bottom="0.7569444444444444" header="0.5118055555555555" footer="0.5902777777777778"/>
  <pageSetup horizontalDpi="300" verticalDpi="300" orientation="portrait" paperSize="9"/>
  <headerFooter alignWithMargins="0">
    <oddFooter>&amp;C&amp;"Times New Roman,Normalny"&amp;12Strona &amp;P</oddFooter>
  </headerFooter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26" sqref="D26"/>
    </sheetView>
  </sheetViews>
  <sheetFormatPr defaultColWidth="9.00390625" defaultRowHeight="12.75"/>
  <cols>
    <col min="1" max="1" width="7.625" style="0" customWidth="1"/>
    <col min="2" max="2" width="8.125" style="0" customWidth="1"/>
    <col min="3" max="3" width="8.25390625" style="0" customWidth="1"/>
    <col min="4" max="4" width="46.875" style="0" customWidth="1"/>
    <col min="5" max="5" width="23.375" style="0" customWidth="1"/>
  </cols>
  <sheetData>
    <row r="1" spans="1:5" ht="38.25" customHeight="1">
      <c r="A1" s="232" t="s">
        <v>168</v>
      </c>
      <c r="B1" s="232"/>
      <c r="C1" s="232"/>
      <c r="D1" s="232"/>
      <c r="E1" s="232"/>
    </row>
    <row r="2" spans="1:5" ht="15" customHeight="1">
      <c r="A2" s="233"/>
      <c r="B2" s="234"/>
      <c r="C2" s="235"/>
      <c r="D2" s="235"/>
      <c r="E2" s="235"/>
    </row>
    <row r="3" ht="12.75">
      <c r="A3" s="1" t="s">
        <v>169</v>
      </c>
    </row>
    <row r="5" spans="1:5" ht="12.75">
      <c r="A5" s="236" t="s">
        <v>170</v>
      </c>
      <c r="B5" s="237" t="s">
        <v>164</v>
      </c>
      <c r="C5" s="237" t="s">
        <v>50</v>
      </c>
      <c r="D5" s="237" t="s">
        <v>171</v>
      </c>
      <c r="E5" s="238" t="s">
        <v>172</v>
      </c>
    </row>
    <row r="6" spans="1:5" ht="12.75">
      <c r="A6" s="239">
        <v>1</v>
      </c>
      <c r="B6" s="240">
        <v>2</v>
      </c>
      <c r="C6" s="240">
        <v>3</v>
      </c>
      <c r="D6" s="240">
        <v>4</v>
      </c>
      <c r="E6" s="241">
        <v>5</v>
      </c>
    </row>
    <row r="7" spans="1:5" ht="24.75">
      <c r="A7" s="242" t="s">
        <v>73</v>
      </c>
      <c r="B7" s="243" t="s">
        <v>173</v>
      </c>
      <c r="C7" s="243" t="s">
        <v>174</v>
      </c>
      <c r="D7" s="244" t="s">
        <v>175</v>
      </c>
      <c r="E7" s="245">
        <v>4668</v>
      </c>
    </row>
    <row r="8" spans="1:5" ht="12.75">
      <c r="A8" s="246">
        <v>600</v>
      </c>
      <c r="B8" s="247">
        <v>60004</v>
      </c>
      <c r="C8" s="247">
        <v>2310</v>
      </c>
      <c r="D8" s="247" t="s">
        <v>176</v>
      </c>
      <c r="E8" s="248">
        <v>37643</v>
      </c>
    </row>
    <row r="9" spans="1:5" ht="12.75">
      <c r="A9" s="246">
        <v>600</v>
      </c>
      <c r="B9" s="247">
        <v>60014</v>
      </c>
      <c r="C9" s="247">
        <v>2710</v>
      </c>
      <c r="D9" s="247" t="s">
        <v>177</v>
      </c>
      <c r="E9" s="248">
        <v>100000</v>
      </c>
    </row>
    <row r="10" spans="1:5" ht="24.75">
      <c r="A10" s="246">
        <v>754</v>
      </c>
      <c r="B10" s="247">
        <v>75412</v>
      </c>
      <c r="C10" s="247">
        <v>2820</v>
      </c>
      <c r="D10" s="249" t="s">
        <v>178</v>
      </c>
      <c r="E10" s="248">
        <v>30000</v>
      </c>
    </row>
    <row r="11" spans="1:5" ht="12.75">
      <c r="A11" s="246">
        <v>801</v>
      </c>
      <c r="B11" s="247">
        <v>80104</v>
      </c>
      <c r="C11" s="247">
        <v>2310</v>
      </c>
      <c r="D11" s="247" t="s">
        <v>179</v>
      </c>
      <c r="E11" s="248">
        <v>20000</v>
      </c>
    </row>
    <row r="12" spans="1:5" ht="60.75">
      <c r="A12" s="246">
        <v>851</v>
      </c>
      <c r="B12" s="247">
        <v>85154</v>
      </c>
      <c r="C12" s="247">
        <v>2820</v>
      </c>
      <c r="D12" s="249" t="s">
        <v>180</v>
      </c>
      <c r="E12" s="248">
        <v>25000</v>
      </c>
    </row>
    <row r="13" spans="1:5" ht="12.75">
      <c r="A13" s="246">
        <v>851</v>
      </c>
      <c r="B13" s="247">
        <v>85154</v>
      </c>
      <c r="C13" s="247">
        <v>2710</v>
      </c>
      <c r="D13" s="247" t="s">
        <v>181</v>
      </c>
      <c r="E13" s="248">
        <v>3000</v>
      </c>
    </row>
    <row r="14" spans="1:5" ht="12.75">
      <c r="A14" s="246">
        <v>851</v>
      </c>
      <c r="B14" s="247">
        <v>85154</v>
      </c>
      <c r="C14" s="247">
        <v>2710</v>
      </c>
      <c r="D14" s="247" t="s">
        <v>182</v>
      </c>
      <c r="E14" s="248">
        <v>4626</v>
      </c>
    </row>
    <row r="15" spans="1:5" ht="24.75">
      <c r="A15" s="246">
        <v>852</v>
      </c>
      <c r="B15" s="247">
        <v>85295</v>
      </c>
      <c r="C15" s="247">
        <v>2820</v>
      </c>
      <c r="D15" s="249" t="s">
        <v>183</v>
      </c>
      <c r="E15" s="248">
        <v>3000</v>
      </c>
    </row>
    <row r="16" spans="1:5" ht="48.75">
      <c r="A16" s="246">
        <v>900</v>
      </c>
      <c r="B16" s="247">
        <v>90095</v>
      </c>
      <c r="C16" s="247">
        <v>2900</v>
      </c>
      <c r="D16" s="249" t="s">
        <v>184</v>
      </c>
      <c r="E16" s="248">
        <v>27000</v>
      </c>
    </row>
    <row r="17" spans="1:5" ht="24.75">
      <c r="A17" s="246">
        <v>921</v>
      </c>
      <c r="B17" s="247">
        <v>92109</v>
      </c>
      <c r="C17" s="247">
        <v>2480</v>
      </c>
      <c r="D17" s="249" t="s">
        <v>185</v>
      </c>
      <c r="E17" s="248">
        <v>309400</v>
      </c>
    </row>
    <row r="18" spans="1:5" ht="24.75">
      <c r="A18" s="250">
        <v>921</v>
      </c>
      <c r="B18" s="69">
        <v>92116</v>
      </c>
      <c r="C18" s="69">
        <v>2480</v>
      </c>
      <c r="D18" s="249" t="s">
        <v>185</v>
      </c>
      <c r="E18" s="251">
        <v>168000</v>
      </c>
    </row>
    <row r="19" spans="1:5" ht="36.75">
      <c r="A19" s="252">
        <v>926</v>
      </c>
      <c r="B19" s="253">
        <v>92605</v>
      </c>
      <c r="C19" s="253">
        <v>2820</v>
      </c>
      <c r="D19" s="254" t="s">
        <v>186</v>
      </c>
      <c r="E19" s="255">
        <v>60000</v>
      </c>
    </row>
    <row r="20" spans="1:5" ht="12.75">
      <c r="A20" s="256" t="s">
        <v>187</v>
      </c>
      <c r="B20" s="257"/>
      <c r="C20" s="257"/>
      <c r="D20" s="258"/>
      <c r="E20" s="259">
        <f>SUM(E7:E19)</f>
        <v>792337</v>
      </c>
    </row>
    <row r="21" spans="1:5" ht="12.75">
      <c r="A21" s="260"/>
      <c r="B21" s="260"/>
      <c r="C21" s="260"/>
      <c r="D21" s="261"/>
      <c r="E21" s="262"/>
    </row>
    <row r="22" spans="4:5" ht="12.75">
      <c r="D22" s="170"/>
      <c r="E22" s="170"/>
    </row>
    <row r="23" ht="12.75">
      <c r="D23" s="263" t="s">
        <v>46</v>
      </c>
    </row>
    <row r="25" ht="12.75">
      <c r="D25" s="264" t="s">
        <v>188</v>
      </c>
    </row>
  </sheetData>
  <mergeCells count="1">
    <mergeCell ref="A1:E1"/>
  </mergeCells>
  <printOptions/>
  <pageMargins left="0.5902777777777778" right="0.19652777777777777" top="0.7875" bottom="0.7569444444444444" header="0.5118055555555555" footer="0.5902777777777778"/>
  <pageSetup horizontalDpi="300" verticalDpi="300" orientation="portrait" paperSize="9" scale="92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E24" sqref="E24"/>
    </sheetView>
  </sheetViews>
  <sheetFormatPr defaultColWidth="9.00390625" defaultRowHeight="12.75"/>
  <cols>
    <col min="1" max="1" width="4.125" style="209" customWidth="1"/>
    <col min="2" max="2" width="6.625" style="170" customWidth="1"/>
    <col min="3" max="3" width="7.375" style="170" customWidth="1"/>
    <col min="4" max="4" width="45.00390625" style="265" customWidth="1"/>
    <col min="5" max="5" width="16.75390625" style="207" customWidth="1"/>
  </cols>
  <sheetData>
    <row r="1" spans="1:6" ht="12.75">
      <c r="A1" s="266" t="s">
        <v>189</v>
      </c>
      <c r="B1" s="267"/>
      <c r="C1" s="267"/>
      <c r="D1" s="267"/>
      <c r="E1" s="268"/>
      <c r="F1" s="146"/>
    </row>
    <row r="2" spans="1:6" ht="24.75" customHeight="1">
      <c r="A2" s="267" t="s">
        <v>190</v>
      </c>
      <c r="B2" s="267"/>
      <c r="C2" s="267"/>
      <c r="D2" s="267"/>
      <c r="E2" s="267"/>
      <c r="F2" s="146"/>
    </row>
    <row r="3" spans="1:6" ht="15" customHeight="1">
      <c r="A3" s="269"/>
      <c r="E3" s="270"/>
      <c r="F3" s="146"/>
    </row>
    <row r="4" spans="1:6" ht="16.5" customHeight="1">
      <c r="A4" s="208" t="s">
        <v>191</v>
      </c>
      <c r="E4" s="270"/>
      <c r="F4" s="146"/>
    </row>
    <row r="5" spans="1:6" ht="12.75">
      <c r="A5" s="210" t="s">
        <v>192</v>
      </c>
      <c r="B5" s="222" t="s">
        <v>148</v>
      </c>
      <c r="C5" s="222" t="s">
        <v>50</v>
      </c>
      <c r="D5" s="271" t="s">
        <v>51</v>
      </c>
      <c r="E5" s="272" t="s">
        <v>53</v>
      </c>
      <c r="F5" s="146"/>
    </row>
    <row r="6" spans="1:6" ht="21.75">
      <c r="A6" s="187">
        <v>1</v>
      </c>
      <c r="B6" s="273" t="s">
        <v>93</v>
      </c>
      <c r="C6" s="187">
        <v>6659</v>
      </c>
      <c r="D6" s="188" t="s">
        <v>193</v>
      </c>
      <c r="E6" s="274">
        <v>30000</v>
      </c>
      <c r="F6" s="146">
        <v>30000</v>
      </c>
    </row>
    <row r="7" spans="1:6" ht="21.75">
      <c r="A7" s="195">
        <v>2</v>
      </c>
      <c r="B7" s="273" t="s">
        <v>93</v>
      </c>
      <c r="C7" s="187">
        <v>6050</v>
      </c>
      <c r="D7" s="188" t="s">
        <v>194</v>
      </c>
      <c r="E7" s="275">
        <v>100000</v>
      </c>
      <c r="F7" s="146">
        <v>100000</v>
      </c>
    </row>
    <row r="8" spans="1:6" ht="12.75">
      <c r="A8" s="276" t="s">
        <v>195</v>
      </c>
      <c r="B8" s="276"/>
      <c r="C8" s="276"/>
      <c r="D8" s="276"/>
      <c r="E8" s="277">
        <f>SUM(E6:E7)</f>
        <v>130000</v>
      </c>
      <c r="F8" s="146"/>
    </row>
    <row r="9" spans="1:8" ht="53.25">
      <c r="A9" s="278">
        <v>3</v>
      </c>
      <c r="B9" s="278">
        <v>60014</v>
      </c>
      <c r="C9" s="278">
        <v>6300</v>
      </c>
      <c r="D9" s="279" t="s">
        <v>196</v>
      </c>
      <c r="E9" s="280">
        <v>600000</v>
      </c>
      <c r="F9" s="146"/>
      <c r="H9" s="281"/>
    </row>
    <row r="10" spans="1:6" ht="21.75">
      <c r="A10" s="187">
        <v>4</v>
      </c>
      <c r="B10" s="187">
        <v>60016</v>
      </c>
      <c r="C10" s="187">
        <v>6050</v>
      </c>
      <c r="D10" s="188" t="s">
        <v>197</v>
      </c>
      <c r="E10" s="280">
        <v>45000</v>
      </c>
      <c r="F10" s="146">
        <v>20000</v>
      </c>
    </row>
    <row r="11" spans="1:6" ht="21.75">
      <c r="A11" s="187">
        <v>5</v>
      </c>
      <c r="B11" s="187">
        <v>60016</v>
      </c>
      <c r="C11" s="187">
        <v>6050</v>
      </c>
      <c r="D11" s="188" t="s">
        <v>198</v>
      </c>
      <c r="E11" s="280">
        <v>45000</v>
      </c>
      <c r="F11" s="146">
        <v>20000</v>
      </c>
    </row>
    <row r="12" spans="1:6" ht="12.75">
      <c r="A12" s="187">
        <v>6</v>
      </c>
      <c r="B12" s="187">
        <v>60016</v>
      </c>
      <c r="C12" s="187">
        <v>6050</v>
      </c>
      <c r="D12" s="188" t="s">
        <v>199</v>
      </c>
      <c r="E12" s="280">
        <v>85000</v>
      </c>
      <c r="F12" s="146">
        <v>65000</v>
      </c>
    </row>
    <row r="13" spans="1:6" ht="21.75">
      <c r="A13" s="187">
        <v>7</v>
      </c>
      <c r="B13" s="187">
        <v>60016</v>
      </c>
      <c r="C13" s="187">
        <v>6050</v>
      </c>
      <c r="D13" s="188" t="s">
        <v>200</v>
      </c>
      <c r="E13" s="280">
        <v>3000</v>
      </c>
      <c r="F13" s="146"/>
    </row>
    <row r="14" spans="1:6" ht="21.75">
      <c r="A14" s="187">
        <v>8</v>
      </c>
      <c r="B14" s="187">
        <v>60016</v>
      </c>
      <c r="C14" s="187">
        <v>6058</v>
      </c>
      <c r="D14" s="188" t="s">
        <v>200</v>
      </c>
      <c r="E14" s="280">
        <v>922500</v>
      </c>
      <c r="F14" s="146"/>
    </row>
    <row r="15" spans="1:6" ht="21.75">
      <c r="A15" s="187">
        <v>9</v>
      </c>
      <c r="B15" s="187">
        <v>60016</v>
      </c>
      <c r="C15" s="187">
        <v>6058</v>
      </c>
      <c r="D15" s="188" t="s">
        <v>201</v>
      </c>
      <c r="E15" s="280">
        <v>6300000</v>
      </c>
      <c r="F15" s="146">
        <v>-102500</v>
      </c>
    </row>
    <row r="16" spans="1:6" ht="21.75">
      <c r="A16" s="187">
        <v>10</v>
      </c>
      <c r="B16" s="187">
        <v>60016</v>
      </c>
      <c r="C16" s="187">
        <v>6059</v>
      </c>
      <c r="D16" s="188" t="s">
        <v>201</v>
      </c>
      <c r="E16" s="280">
        <v>600000</v>
      </c>
      <c r="F16" s="146">
        <v>-100000</v>
      </c>
    </row>
    <row r="17" spans="1:6" ht="21.75">
      <c r="A17" s="187">
        <v>11</v>
      </c>
      <c r="B17" s="187">
        <v>60016</v>
      </c>
      <c r="C17" s="187">
        <v>6050</v>
      </c>
      <c r="D17" s="188" t="s">
        <v>201</v>
      </c>
      <c r="E17" s="280">
        <v>5000</v>
      </c>
      <c r="F17" s="146"/>
    </row>
    <row r="18" spans="1:6" ht="12.75">
      <c r="A18" s="187">
        <v>12</v>
      </c>
      <c r="B18" s="187">
        <v>60016</v>
      </c>
      <c r="C18" s="187">
        <v>6050</v>
      </c>
      <c r="D18" s="188" t="s">
        <v>202</v>
      </c>
      <c r="E18" s="280">
        <v>50000</v>
      </c>
      <c r="F18" s="146"/>
    </row>
    <row r="19" spans="1:6" ht="12.75">
      <c r="A19" s="187">
        <v>13</v>
      </c>
      <c r="B19" s="187">
        <v>60016</v>
      </c>
      <c r="C19" s="187">
        <v>6050</v>
      </c>
      <c r="D19" s="188" t="s">
        <v>203</v>
      </c>
      <c r="E19" s="280">
        <v>350000</v>
      </c>
      <c r="F19" s="146">
        <v>350000</v>
      </c>
    </row>
    <row r="20" spans="1:6" ht="21.75">
      <c r="A20" s="187">
        <v>14</v>
      </c>
      <c r="B20" s="187">
        <v>60016</v>
      </c>
      <c r="C20" s="187">
        <v>6050</v>
      </c>
      <c r="D20" s="188" t="s">
        <v>204</v>
      </c>
      <c r="E20" s="280">
        <v>43000</v>
      </c>
      <c r="F20" s="146">
        <v>43000</v>
      </c>
    </row>
    <row r="21" spans="1:6" ht="12.75">
      <c r="A21" s="187">
        <v>15</v>
      </c>
      <c r="B21" s="187">
        <v>60016</v>
      </c>
      <c r="C21" s="187">
        <v>6050</v>
      </c>
      <c r="D21" s="188" t="s">
        <v>205</v>
      </c>
      <c r="E21" s="280">
        <v>4000</v>
      </c>
      <c r="F21" s="146">
        <v>4000</v>
      </c>
    </row>
    <row r="22" spans="1:6" ht="12.75">
      <c r="A22" s="214" t="s">
        <v>206</v>
      </c>
      <c r="B22" s="214"/>
      <c r="C22" s="214"/>
      <c r="D22" s="214"/>
      <c r="E22" s="282">
        <f>SUM(E9:E21)</f>
        <v>9052500</v>
      </c>
      <c r="F22" s="146"/>
    </row>
    <row r="23" spans="1:6" ht="12.75">
      <c r="A23" s="187">
        <v>16</v>
      </c>
      <c r="B23" s="187">
        <v>75404</v>
      </c>
      <c r="C23" s="187">
        <v>6170</v>
      </c>
      <c r="D23" s="187" t="s">
        <v>207</v>
      </c>
      <c r="E23" s="280">
        <v>5000</v>
      </c>
      <c r="F23" s="146">
        <v>5000</v>
      </c>
    </row>
    <row r="24" spans="1:6" ht="12.75">
      <c r="A24" s="283">
        <v>17</v>
      </c>
      <c r="B24" s="187">
        <v>75412</v>
      </c>
      <c r="C24" s="187">
        <v>6060</v>
      </c>
      <c r="D24" s="188" t="s">
        <v>208</v>
      </c>
      <c r="E24" s="280">
        <v>70000</v>
      </c>
      <c r="F24" s="146"/>
    </row>
    <row r="25" spans="1:6" ht="12.75">
      <c r="A25" s="284" t="s">
        <v>209</v>
      </c>
      <c r="B25" s="284"/>
      <c r="C25" s="284"/>
      <c r="D25" s="284"/>
      <c r="E25" s="282">
        <f>SUM(E23:E24)</f>
        <v>75000</v>
      </c>
      <c r="F25" s="146"/>
    </row>
    <row r="26" spans="1:6" ht="12.75">
      <c r="A26" s="285">
        <v>18</v>
      </c>
      <c r="B26" s="286">
        <v>80114</v>
      </c>
      <c r="C26" s="286">
        <v>6060</v>
      </c>
      <c r="D26" s="287" t="s">
        <v>210</v>
      </c>
      <c r="E26" s="288">
        <v>17000</v>
      </c>
      <c r="F26" s="146"/>
    </row>
    <row r="27" spans="1:6" ht="12.75">
      <c r="A27" s="214" t="s">
        <v>211</v>
      </c>
      <c r="B27" s="214"/>
      <c r="C27" s="214"/>
      <c r="D27" s="214"/>
      <c r="E27" s="282">
        <f>SUM(E26:E26)</f>
        <v>17000</v>
      </c>
      <c r="F27" s="146"/>
    </row>
    <row r="28" spans="1:6" ht="21.75">
      <c r="A28" s="289">
        <v>19</v>
      </c>
      <c r="B28" s="289">
        <v>90001</v>
      </c>
      <c r="C28" s="289">
        <v>6060</v>
      </c>
      <c r="D28" s="290" t="s">
        <v>212</v>
      </c>
      <c r="E28" s="291">
        <v>40000</v>
      </c>
      <c r="F28" s="146">
        <v>40000</v>
      </c>
    </row>
    <row r="29" spans="1:6" ht="21.75">
      <c r="A29" s="187">
        <v>20</v>
      </c>
      <c r="B29" s="187">
        <v>90002</v>
      </c>
      <c r="C29" s="187">
        <v>6659</v>
      </c>
      <c r="D29" s="188" t="s">
        <v>213</v>
      </c>
      <c r="E29" s="280">
        <v>15000</v>
      </c>
      <c r="F29" s="146">
        <v>-140000</v>
      </c>
    </row>
    <row r="30" spans="1:6" ht="12.75">
      <c r="A30" s="187">
        <v>21</v>
      </c>
      <c r="B30" s="195">
        <v>90017</v>
      </c>
      <c r="C30" s="292">
        <v>6210</v>
      </c>
      <c r="D30" s="196" t="s">
        <v>214</v>
      </c>
      <c r="E30" s="293">
        <v>20000</v>
      </c>
      <c r="F30" s="146"/>
    </row>
    <row r="31" spans="1:6" ht="12.75">
      <c r="A31" s="214" t="s">
        <v>215</v>
      </c>
      <c r="B31" s="214"/>
      <c r="C31" s="214"/>
      <c r="D31" s="214"/>
      <c r="E31" s="282">
        <f>SUM(E28:E30)</f>
        <v>75000</v>
      </c>
      <c r="F31" s="146"/>
    </row>
    <row r="32" spans="1:6" ht="12.75">
      <c r="A32" s="289">
        <v>22</v>
      </c>
      <c r="B32" s="289">
        <v>92116</v>
      </c>
      <c r="C32" s="289">
        <v>6050</v>
      </c>
      <c r="D32" s="289" t="s">
        <v>216</v>
      </c>
      <c r="E32" s="291">
        <v>12500</v>
      </c>
      <c r="F32" s="146">
        <v>12500</v>
      </c>
    </row>
    <row r="33" spans="1:6" ht="21.75">
      <c r="A33" s="187">
        <v>23</v>
      </c>
      <c r="B33" s="187">
        <v>92195</v>
      </c>
      <c r="C33" s="187">
        <v>6050</v>
      </c>
      <c r="D33" s="188" t="s">
        <v>217</v>
      </c>
      <c r="E33" s="280">
        <v>35000</v>
      </c>
      <c r="F33" s="146">
        <v>35000</v>
      </c>
    </row>
    <row r="34" spans="1:6" ht="21.75">
      <c r="A34" s="187">
        <v>24</v>
      </c>
      <c r="B34" s="187">
        <v>92195</v>
      </c>
      <c r="C34" s="187">
        <v>6050</v>
      </c>
      <c r="D34" s="188" t="s">
        <v>218</v>
      </c>
      <c r="E34" s="280">
        <v>60000</v>
      </c>
      <c r="F34" s="146">
        <v>60000</v>
      </c>
    </row>
    <row r="35" spans="1:6" ht="12.75">
      <c r="A35" s="294" t="s">
        <v>219</v>
      </c>
      <c r="B35" s="294"/>
      <c r="C35" s="294"/>
      <c r="D35" s="294"/>
      <c r="E35" s="282">
        <f>SUM(E32:E34)</f>
        <v>107500</v>
      </c>
      <c r="F35" s="146"/>
    </row>
    <row r="36" spans="1:6" ht="21.75">
      <c r="A36" s="193">
        <v>25</v>
      </c>
      <c r="B36" s="193">
        <v>92601</v>
      </c>
      <c r="C36" s="193">
        <v>6059</v>
      </c>
      <c r="D36" s="188" t="s">
        <v>220</v>
      </c>
      <c r="E36" s="280">
        <v>275000</v>
      </c>
      <c r="F36" s="146"/>
    </row>
    <row r="37" spans="1:6" ht="21.75">
      <c r="A37" s="187">
        <v>26</v>
      </c>
      <c r="B37" s="187">
        <v>92601</v>
      </c>
      <c r="C37" s="187">
        <v>6058</v>
      </c>
      <c r="D37" s="188" t="s">
        <v>220</v>
      </c>
      <c r="E37" s="280">
        <v>2475000</v>
      </c>
      <c r="F37" s="146"/>
    </row>
    <row r="38" spans="1:9" ht="21.75">
      <c r="A38" s="187">
        <v>27</v>
      </c>
      <c r="B38" s="187">
        <v>92601</v>
      </c>
      <c r="C38" s="187">
        <v>6050</v>
      </c>
      <c r="D38" s="188" t="s">
        <v>220</v>
      </c>
      <c r="E38" s="280">
        <v>5000</v>
      </c>
      <c r="F38" s="146"/>
      <c r="I38" s="112"/>
    </row>
    <row r="39" spans="1:6" ht="21.75">
      <c r="A39" s="187">
        <v>28</v>
      </c>
      <c r="B39" s="187">
        <v>92601</v>
      </c>
      <c r="C39" s="187">
        <v>6059</v>
      </c>
      <c r="D39" s="188" t="s">
        <v>221</v>
      </c>
      <c r="E39" s="280">
        <v>350000</v>
      </c>
      <c r="F39" s="146"/>
    </row>
    <row r="40" spans="1:6" ht="12.75">
      <c r="A40" s="213" t="s">
        <v>222</v>
      </c>
      <c r="B40" s="213"/>
      <c r="C40" s="213"/>
      <c r="D40" s="213"/>
      <c r="E40" s="282">
        <f>SUM(E36:E39)</f>
        <v>3105000</v>
      </c>
      <c r="F40" s="146">
        <f>SUM(F6:F39)</f>
        <v>442000</v>
      </c>
    </row>
    <row r="41" spans="1:6" ht="12.75">
      <c r="A41" s="213" t="s">
        <v>223</v>
      </c>
      <c r="B41" s="213"/>
      <c r="C41" s="213"/>
      <c r="D41" s="213"/>
      <c r="E41" s="282">
        <f>E8+E22+E25+E27+E31+E35+E40</f>
        <v>12562000</v>
      </c>
      <c r="F41" s="146"/>
    </row>
    <row r="42" spans="1:7" ht="12.75">
      <c r="A42" s="295"/>
      <c r="B42" s="295"/>
      <c r="C42" s="295"/>
      <c r="D42" s="296"/>
      <c r="E42" s="297"/>
      <c r="F42" s="146"/>
      <c r="G42" s="146"/>
    </row>
    <row r="43" ht="12.75">
      <c r="E43" s="298"/>
    </row>
    <row r="44" spans="4:5" ht="12.75">
      <c r="D44" s="264" t="s">
        <v>46</v>
      </c>
      <c r="E44"/>
    </row>
    <row r="45" spans="4:5" ht="12.75">
      <c r="D45" s="264"/>
      <c r="E45"/>
    </row>
    <row r="46" spans="4:5" ht="12.75">
      <c r="D46" s="264" t="s">
        <v>47</v>
      </c>
      <c r="E46"/>
    </row>
    <row r="47" spans="4:5" ht="12.75">
      <c r="D47" s="264"/>
      <c r="E47"/>
    </row>
    <row r="48" ht="12.75">
      <c r="E48" s="299"/>
    </row>
    <row r="49" ht="12.75">
      <c r="E49" s="299"/>
    </row>
    <row r="50" ht="12.75">
      <c r="E50" s="299"/>
    </row>
    <row r="51" ht="12.75">
      <c r="E51" s="299"/>
    </row>
    <row r="52" ht="12.75">
      <c r="E52" s="299"/>
    </row>
    <row r="53" ht="12.75">
      <c r="E53" s="299"/>
    </row>
    <row r="54" ht="12.75">
      <c r="E54" s="299"/>
    </row>
    <row r="55" ht="12.75">
      <c r="E55" s="299"/>
    </row>
    <row r="56" ht="12.75">
      <c r="E56" s="299"/>
    </row>
    <row r="57" ht="12.75">
      <c r="E57" s="299"/>
    </row>
    <row r="58" ht="12.75">
      <c r="E58" s="299"/>
    </row>
    <row r="59" ht="12.75">
      <c r="E59" s="299"/>
    </row>
    <row r="60" ht="12.75">
      <c r="E60" s="299"/>
    </row>
    <row r="61" ht="12.75">
      <c r="E61" s="299"/>
    </row>
    <row r="62" ht="12.75">
      <c r="E62" s="299"/>
    </row>
    <row r="63" ht="12.75">
      <c r="E63" s="299"/>
    </row>
    <row r="64" ht="12.75">
      <c r="E64" s="299"/>
    </row>
    <row r="65" ht="12.75">
      <c r="E65" s="300"/>
    </row>
    <row r="66" ht="12.75">
      <c r="E66" s="300"/>
    </row>
    <row r="67" ht="12.75">
      <c r="E67" s="300"/>
    </row>
    <row r="68" ht="12.75">
      <c r="E68" s="300"/>
    </row>
    <row r="69" ht="12.75">
      <c r="E69" s="300"/>
    </row>
    <row r="70" ht="12.75">
      <c r="E70" s="300"/>
    </row>
    <row r="71" ht="12.75">
      <c r="E71" s="300"/>
    </row>
    <row r="72" ht="12.75">
      <c r="E72" s="300"/>
    </row>
    <row r="73" ht="12.75">
      <c r="E73" s="300"/>
    </row>
    <row r="74" ht="12.75">
      <c r="E74" s="300"/>
    </row>
    <row r="75" ht="12.75">
      <c r="E75" s="300"/>
    </row>
    <row r="76" ht="12.75">
      <c r="E76" s="300"/>
    </row>
    <row r="77" ht="12.75">
      <c r="E77" s="300"/>
    </row>
    <row r="78" ht="12.75">
      <c r="E78" s="300"/>
    </row>
  </sheetData>
  <mergeCells count="9">
    <mergeCell ref="A2:E2"/>
    <mergeCell ref="A8:D8"/>
    <mergeCell ref="A22:D22"/>
    <mergeCell ref="A25:D25"/>
    <mergeCell ref="A27:D27"/>
    <mergeCell ref="A31:D31"/>
    <mergeCell ref="A35:D35"/>
    <mergeCell ref="A40:D40"/>
    <mergeCell ref="A41:D41"/>
  </mergeCells>
  <printOptions/>
  <pageMargins left="0.7875" right="0.7875" top="0.7875" bottom="0.7569444444444444" header="0.5118055555555555" footer="0.5902777777777778"/>
  <pageSetup horizontalDpi="300" verticalDpi="300" orientation="portrait" paperSize="9"/>
  <headerFooter alignWithMargins="0">
    <oddFooter>&amp;C&amp;"Times New Roman,Normalny"&amp;12Strona &amp;P</oddFooter>
  </headerFooter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D36" sqref="D36"/>
    </sheetView>
  </sheetViews>
  <sheetFormatPr defaultColWidth="9.00390625" defaultRowHeight="12.75"/>
  <cols>
    <col min="1" max="1" width="28.125" style="0" customWidth="1"/>
    <col min="2" max="2" width="25.125" style="235" customWidth="1"/>
    <col min="3" max="3" width="11.875" style="170" customWidth="1"/>
    <col min="4" max="4" width="12.375" style="301" customWidth="1"/>
    <col min="5" max="5" width="10.875" style="302" customWidth="1"/>
    <col min="6" max="6" width="10.00390625" style="302" customWidth="1"/>
    <col min="7" max="7" width="11.375" style="0" customWidth="1"/>
    <col min="8" max="8" width="11.125" style="0" customWidth="1"/>
    <col min="9" max="9" width="13.00390625" style="170" customWidth="1"/>
  </cols>
  <sheetData>
    <row r="1" spans="1:9" ht="24.75">
      <c r="A1" s="30" t="s">
        <v>224</v>
      </c>
      <c r="B1" s="30"/>
      <c r="C1" s="30"/>
      <c r="D1" s="30"/>
      <c r="E1" s="30"/>
      <c r="F1" s="30"/>
      <c r="G1" s="30"/>
      <c r="H1" s="30"/>
      <c r="I1" s="30"/>
    </row>
    <row r="2" ht="12.75">
      <c r="A2" t="s">
        <v>225</v>
      </c>
    </row>
    <row r="3" spans="1:9" ht="42.75">
      <c r="A3" s="187" t="s">
        <v>226</v>
      </c>
      <c r="B3" s="188" t="s">
        <v>227</v>
      </c>
      <c r="C3" s="303" t="s">
        <v>228</v>
      </c>
      <c r="D3" s="304" t="s">
        <v>229</v>
      </c>
      <c r="E3" s="303" t="s">
        <v>230</v>
      </c>
      <c r="F3" s="303" t="s">
        <v>231</v>
      </c>
      <c r="G3" s="303" t="s">
        <v>232</v>
      </c>
      <c r="H3" s="303" t="s">
        <v>233</v>
      </c>
      <c r="I3" s="303" t="s">
        <v>234</v>
      </c>
    </row>
    <row r="4" spans="1:9" ht="12.75">
      <c r="A4" s="305">
        <v>1</v>
      </c>
      <c r="B4" s="305">
        <v>2</v>
      </c>
      <c r="C4" s="306">
        <v>3</v>
      </c>
      <c r="D4" s="307">
        <v>4</v>
      </c>
      <c r="E4" s="306">
        <v>5</v>
      </c>
      <c r="F4" s="306"/>
      <c r="G4" s="306">
        <v>7</v>
      </c>
      <c r="H4" s="306">
        <v>8</v>
      </c>
      <c r="I4" s="306">
        <v>9</v>
      </c>
    </row>
    <row r="5" spans="1:9" ht="12.75">
      <c r="A5" s="308" t="s">
        <v>74</v>
      </c>
      <c r="B5" s="308"/>
      <c r="C5" s="308"/>
      <c r="D5" s="308"/>
      <c r="E5" s="309">
        <f>SUM(E6)</f>
        <v>3603440</v>
      </c>
      <c r="F5" s="309">
        <f>SUM(F6)</f>
        <v>188440</v>
      </c>
      <c r="G5" s="309">
        <f>SUM(G6)</f>
        <v>30000</v>
      </c>
      <c r="H5" s="309">
        <f>SUM(H6)</f>
        <v>800000</v>
      </c>
      <c r="I5" s="309">
        <f>SUM(I6)</f>
        <v>683000</v>
      </c>
    </row>
    <row r="6" spans="1:9" ht="39.75">
      <c r="A6" s="201" t="s">
        <v>193</v>
      </c>
      <c r="B6" s="201" t="s">
        <v>235</v>
      </c>
      <c r="C6" s="200" t="s">
        <v>236</v>
      </c>
      <c r="D6" s="310" t="s">
        <v>237</v>
      </c>
      <c r="E6" s="311">
        <f>SUM(E7)</f>
        <v>3603440</v>
      </c>
      <c r="F6" s="311">
        <f>SUM(F7)</f>
        <v>188440</v>
      </c>
      <c r="G6" s="311">
        <f>SUM(G7)</f>
        <v>30000</v>
      </c>
      <c r="H6" s="311">
        <f>SUM(H7)</f>
        <v>800000</v>
      </c>
      <c r="I6" s="311">
        <f>SUM(I7)</f>
        <v>683000</v>
      </c>
    </row>
    <row r="7" spans="1:9" ht="21.75">
      <c r="A7" s="188" t="s">
        <v>238</v>
      </c>
      <c r="B7" s="188"/>
      <c r="C7" s="188"/>
      <c r="D7" s="188"/>
      <c r="E7" s="312">
        <v>3603440</v>
      </c>
      <c r="F7" s="313">
        <v>188440</v>
      </c>
      <c r="G7" s="312">
        <v>30000</v>
      </c>
      <c r="H7" s="312">
        <v>800000</v>
      </c>
      <c r="I7" s="312">
        <v>683000</v>
      </c>
    </row>
    <row r="8" spans="1:9" ht="12.75">
      <c r="A8" s="308" t="s">
        <v>80</v>
      </c>
      <c r="B8" s="308"/>
      <c r="C8" s="308"/>
      <c r="D8" s="308"/>
      <c r="E8" s="309">
        <f>SUM(E9,E13)</f>
        <v>25404496.759999998</v>
      </c>
      <c r="F8" s="309">
        <f>SUM(F9,F13)</f>
        <v>283496.76</v>
      </c>
      <c r="G8" s="309">
        <f>SUM(G9,G13)</f>
        <v>7930500</v>
      </c>
      <c r="H8" s="309">
        <f>SUM(H9,H13)</f>
        <v>8033000</v>
      </c>
      <c r="I8" s="309">
        <f>SUM(I9,I13)</f>
        <v>8030000</v>
      </c>
    </row>
    <row r="9" spans="1:9" ht="30">
      <c r="A9" s="201" t="s">
        <v>201</v>
      </c>
      <c r="B9" s="201" t="s">
        <v>239</v>
      </c>
      <c r="C9" s="200" t="s">
        <v>240</v>
      </c>
      <c r="D9" s="310" t="s">
        <v>241</v>
      </c>
      <c r="E9" s="311">
        <f>SUM(E10:E12)</f>
        <v>21263496.759999998</v>
      </c>
      <c r="F9" s="311">
        <f>SUM(F10:F12)</f>
        <v>248496.76</v>
      </c>
      <c r="G9" s="311">
        <f>SUM(G10:G12)</f>
        <v>7005000</v>
      </c>
      <c r="H9" s="311">
        <f>SUM(H10:H12)</f>
        <v>7005000</v>
      </c>
      <c r="I9" s="314">
        <f>SUM(I10:I12)</f>
        <v>7005000</v>
      </c>
    </row>
    <row r="10" spans="1:9" ht="12.75">
      <c r="A10" s="188" t="s">
        <v>242</v>
      </c>
      <c r="B10" s="188"/>
      <c r="C10" s="188"/>
      <c r="D10" s="188"/>
      <c r="E10" s="312">
        <f>SUM(F10:I10)</f>
        <v>15000</v>
      </c>
      <c r="F10" s="312">
        <v>0</v>
      </c>
      <c r="G10" s="312">
        <v>5000</v>
      </c>
      <c r="H10" s="312">
        <v>5000</v>
      </c>
      <c r="I10" s="315">
        <v>5000</v>
      </c>
    </row>
    <row r="11" spans="1:9" ht="12.75">
      <c r="A11" s="188" t="s">
        <v>243</v>
      </c>
      <c r="B11" s="188"/>
      <c r="C11" s="188"/>
      <c r="D11" s="188"/>
      <c r="E11" s="312">
        <f>SUM(F11:I11)</f>
        <v>18900000</v>
      </c>
      <c r="F11" s="312">
        <v>0</v>
      </c>
      <c r="G11" s="312">
        <v>6300000</v>
      </c>
      <c r="H11" s="312">
        <v>6300000</v>
      </c>
      <c r="I11" s="315">
        <v>6300000</v>
      </c>
    </row>
    <row r="12" spans="1:9" ht="12.75">
      <c r="A12" s="188" t="s">
        <v>244</v>
      </c>
      <c r="B12" s="188"/>
      <c r="C12" s="188"/>
      <c r="D12" s="188"/>
      <c r="E12" s="312">
        <f>SUM(F12:I12)</f>
        <v>2348496.76</v>
      </c>
      <c r="F12" s="312">
        <v>248496.76</v>
      </c>
      <c r="G12" s="312">
        <v>700000</v>
      </c>
      <c r="H12" s="312">
        <v>700000</v>
      </c>
      <c r="I12" s="315">
        <v>700000</v>
      </c>
    </row>
    <row r="13" spans="1:9" ht="20.25">
      <c r="A13" s="201" t="s">
        <v>245</v>
      </c>
      <c r="B13" s="201" t="s">
        <v>239</v>
      </c>
      <c r="C13" s="200" t="s">
        <v>240</v>
      </c>
      <c r="D13" s="310" t="s">
        <v>246</v>
      </c>
      <c r="E13" s="311">
        <f>SUM(E14:E16)</f>
        <v>4141000</v>
      </c>
      <c r="F13" s="311">
        <f>SUM(F14:F16)</f>
        <v>35000</v>
      </c>
      <c r="G13" s="311">
        <f>SUM(G14:G16)</f>
        <v>925500</v>
      </c>
      <c r="H13" s="311">
        <f>SUM(H14:H16)</f>
        <v>1028000</v>
      </c>
      <c r="I13" s="314">
        <f>SUM(I14:I16)</f>
        <v>1025000</v>
      </c>
    </row>
    <row r="14" spans="1:9" ht="12.75">
      <c r="A14" s="188" t="s">
        <v>242</v>
      </c>
      <c r="B14" s="188"/>
      <c r="C14" s="188"/>
      <c r="D14" s="188"/>
      <c r="E14" s="312">
        <v>6000</v>
      </c>
      <c r="F14" s="312">
        <v>0</v>
      </c>
      <c r="G14" s="280">
        <v>3000</v>
      </c>
      <c r="H14" s="280">
        <v>3000</v>
      </c>
      <c r="I14" s="315">
        <v>0</v>
      </c>
    </row>
    <row r="15" spans="1:9" ht="12.75">
      <c r="A15" s="188" t="s">
        <v>243</v>
      </c>
      <c r="B15" s="188"/>
      <c r="C15" s="188"/>
      <c r="D15" s="188"/>
      <c r="E15" s="312">
        <v>3690000</v>
      </c>
      <c r="F15" s="312">
        <v>0</v>
      </c>
      <c r="G15" s="280">
        <v>922500</v>
      </c>
      <c r="H15" s="280">
        <v>922500</v>
      </c>
      <c r="I15" s="315">
        <v>922500</v>
      </c>
    </row>
    <row r="16" spans="1:9" ht="12.75">
      <c r="A16" s="188" t="s">
        <v>244</v>
      </c>
      <c r="B16" s="188"/>
      <c r="C16" s="188"/>
      <c r="D16" s="188"/>
      <c r="E16" s="312">
        <v>445000</v>
      </c>
      <c r="F16" s="312">
        <v>35000</v>
      </c>
      <c r="G16" s="280">
        <v>0</v>
      </c>
      <c r="H16" s="280">
        <v>102500</v>
      </c>
      <c r="I16" s="315">
        <v>102500</v>
      </c>
    </row>
    <row r="17" spans="1:9" ht="12.75">
      <c r="A17" s="308" t="s">
        <v>131</v>
      </c>
      <c r="B17" s="308"/>
      <c r="C17" s="308"/>
      <c r="D17" s="308"/>
      <c r="E17" s="309">
        <f>SUM(E18)</f>
        <v>622800</v>
      </c>
      <c r="F17" s="309">
        <f>SUM(F18)</f>
        <v>2800</v>
      </c>
      <c r="G17" s="309">
        <f>SUM(G18)</f>
        <v>155000</v>
      </c>
      <c r="H17" s="309">
        <f>SUM(H18)</f>
        <v>155000</v>
      </c>
      <c r="I17" s="309">
        <f>SUM(I18)</f>
        <v>155000</v>
      </c>
    </row>
    <row r="18" spans="1:9" ht="30">
      <c r="A18" s="201" t="s">
        <v>213</v>
      </c>
      <c r="B18" s="201" t="s">
        <v>247</v>
      </c>
      <c r="C18" s="200" t="s">
        <v>236</v>
      </c>
      <c r="D18" s="310" t="s">
        <v>246</v>
      </c>
      <c r="E18" s="311">
        <f>SUM(E19)</f>
        <v>622800</v>
      </c>
      <c r="F18" s="311">
        <f>SUM(F19)</f>
        <v>2800</v>
      </c>
      <c r="G18" s="316">
        <f>SUM(G19)</f>
        <v>155000</v>
      </c>
      <c r="H18" s="316">
        <f>SUM(H19)</f>
        <v>155000</v>
      </c>
      <c r="I18" s="316">
        <f>SUM(I19)</f>
        <v>155000</v>
      </c>
    </row>
    <row r="19" spans="1:9" ht="21.75">
      <c r="A19" s="188" t="s">
        <v>238</v>
      </c>
      <c r="B19" s="188"/>
      <c r="C19" s="188"/>
      <c r="D19" s="188"/>
      <c r="E19" s="312">
        <v>622800</v>
      </c>
      <c r="F19" s="312">
        <v>2800</v>
      </c>
      <c r="G19" s="280">
        <v>155000</v>
      </c>
      <c r="H19" s="280">
        <v>155000</v>
      </c>
      <c r="I19" s="280">
        <v>155000</v>
      </c>
    </row>
    <row r="20" spans="1:9" ht="12.75">
      <c r="A20" s="308" t="s">
        <v>138</v>
      </c>
      <c r="B20" s="308"/>
      <c r="C20" s="308"/>
      <c r="D20" s="308"/>
      <c r="E20" s="309">
        <f>SUM(E21)</f>
        <v>8427770</v>
      </c>
      <c r="F20" s="309"/>
      <c r="G20" s="317">
        <f>SUM(G21)</f>
        <v>2755000</v>
      </c>
      <c r="H20" s="317">
        <f>SUM(H21)</f>
        <v>2755000</v>
      </c>
      <c r="I20" s="317">
        <f>SUM(I21)</f>
        <v>2755000</v>
      </c>
    </row>
    <row r="21" spans="1:9" ht="30">
      <c r="A21" s="201" t="s">
        <v>248</v>
      </c>
      <c r="B21" s="201" t="s">
        <v>249</v>
      </c>
      <c r="C21" s="200" t="s">
        <v>240</v>
      </c>
      <c r="D21" s="310" t="s">
        <v>241</v>
      </c>
      <c r="E21" s="311">
        <f>SUM(E22:E24)</f>
        <v>8427770</v>
      </c>
      <c r="F21" s="311">
        <f>SUM(F22:F24)</f>
        <v>162770</v>
      </c>
      <c r="G21" s="316">
        <f>SUM(G22:G24)</f>
        <v>2755000</v>
      </c>
      <c r="H21" s="316">
        <f>SUM(H22:H24)</f>
        <v>2755000</v>
      </c>
      <c r="I21" s="316">
        <f>SUM(I22:I24)</f>
        <v>2755000</v>
      </c>
    </row>
    <row r="22" spans="1:9" ht="12.75">
      <c r="A22" s="188" t="s">
        <v>242</v>
      </c>
      <c r="B22" s="188"/>
      <c r="C22" s="188"/>
      <c r="D22" s="188"/>
      <c r="E22" s="312">
        <f>SUM(F22:I22)</f>
        <v>15000</v>
      </c>
      <c r="F22" s="312">
        <v>0</v>
      </c>
      <c r="G22" s="280">
        <v>5000</v>
      </c>
      <c r="H22" s="280">
        <v>5000</v>
      </c>
      <c r="I22" s="280">
        <v>5000</v>
      </c>
    </row>
    <row r="23" spans="1:9" ht="12.75">
      <c r="A23" s="188" t="s">
        <v>243</v>
      </c>
      <c r="B23" s="188"/>
      <c r="C23" s="188"/>
      <c r="D23" s="188"/>
      <c r="E23" s="312">
        <f>SUM(F23:I23)</f>
        <v>7425000</v>
      </c>
      <c r="F23" s="312">
        <v>0</v>
      </c>
      <c r="G23" s="280">
        <v>2475000</v>
      </c>
      <c r="H23" s="280">
        <v>2475000</v>
      </c>
      <c r="I23" s="280">
        <v>2475000</v>
      </c>
    </row>
    <row r="24" spans="1:9" ht="12.75">
      <c r="A24" s="188" t="s">
        <v>244</v>
      </c>
      <c r="B24" s="188"/>
      <c r="C24" s="188"/>
      <c r="D24" s="188"/>
      <c r="E24" s="312">
        <f>SUM(F24:I24)</f>
        <v>987770</v>
      </c>
      <c r="F24" s="318">
        <v>162770</v>
      </c>
      <c r="G24" s="293">
        <v>275000</v>
      </c>
      <c r="H24" s="293">
        <v>275000</v>
      </c>
      <c r="I24" s="293">
        <v>275000</v>
      </c>
    </row>
    <row r="25" spans="1:9" ht="12.75">
      <c r="A25" s="319" t="s">
        <v>250</v>
      </c>
      <c r="B25" s="319"/>
      <c r="C25" s="319"/>
      <c r="D25" s="319"/>
      <c r="E25" s="320">
        <f>SUM(E20,E17,E8,E5)</f>
        <v>38058506.76</v>
      </c>
      <c r="F25" s="320">
        <f>SUM(F20,F17,F8,F5)</f>
        <v>474736.76</v>
      </c>
      <c r="G25" s="320">
        <f>SUM(G20,G17,G8,G5)</f>
        <v>10870500</v>
      </c>
      <c r="H25" s="320">
        <f>SUM(H20,H17,H8,H5)</f>
        <v>11743000</v>
      </c>
      <c r="I25" s="320">
        <f>SUM(I20,I17,I8,I5)</f>
        <v>11623000</v>
      </c>
    </row>
    <row r="26" spans="1:8" ht="12.75">
      <c r="A26" s="170"/>
      <c r="B26" s="265"/>
      <c r="D26" s="321"/>
      <c r="E26" s="170"/>
      <c r="F26" s="170"/>
      <c r="G26" s="170"/>
      <c r="H26" s="170"/>
    </row>
    <row r="27" spans="1:9" ht="12.75">
      <c r="A27" s="170"/>
      <c r="B27" s="265"/>
      <c r="D27" s="321"/>
      <c r="E27" s="322"/>
      <c r="F27" s="170"/>
      <c r="G27" t="s">
        <v>46</v>
      </c>
      <c r="I27"/>
    </row>
    <row r="28" spans="1:9" ht="12.75">
      <c r="A28" s="170"/>
      <c r="B28" s="265"/>
      <c r="D28" s="321"/>
      <c r="E28" s="170"/>
      <c r="F28" s="170"/>
      <c r="I28"/>
    </row>
    <row r="29" spans="1:9" ht="12.75">
      <c r="A29" s="170"/>
      <c r="B29" s="265"/>
      <c r="D29" s="321"/>
      <c r="E29" s="170"/>
      <c r="F29" s="170"/>
      <c r="G29" t="s">
        <v>47</v>
      </c>
      <c r="I29"/>
    </row>
    <row r="30" spans="1:9" ht="12.75">
      <c r="A30" s="170"/>
      <c r="B30" s="265"/>
      <c r="D30" s="321"/>
      <c r="E30" s="170"/>
      <c r="F30" s="170"/>
      <c r="I30"/>
    </row>
    <row r="31" spans="1:8" ht="12.75">
      <c r="A31" s="170"/>
      <c r="B31" s="265"/>
      <c r="D31" s="321"/>
      <c r="E31" s="170"/>
      <c r="F31" s="170"/>
      <c r="G31" s="170"/>
      <c r="H31" s="170"/>
    </row>
    <row r="32" spans="1:8" ht="12.75">
      <c r="A32" s="170"/>
      <c r="B32" s="265"/>
      <c r="D32" s="321"/>
      <c r="E32" s="170"/>
      <c r="F32" s="170"/>
      <c r="G32" s="170"/>
      <c r="H32" s="170"/>
    </row>
    <row r="33" spans="1:8" ht="12.75">
      <c r="A33" s="170"/>
      <c r="B33" s="265"/>
      <c r="D33" s="321"/>
      <c r="E33" s="170"/>
      <c r="F33" s="170"/>
      <c r="G33" s="170"/>
      <c r="H33" s="170"/>
    </row>
    <row r="34" spans="1:8" ht="12.75">
      <c r="A34" s="170"/>
      <c r="B34" s="265"/>
      <c r="D34" s="321"/>
      <c r="E34" s="170"/>
      <c r="F34" s="170"/>
      <c r="G34" s="170"/>
      <c r="H34" s="170"/>
    </row>
    <row r="35" spans="1:8" ht="12.75">
      <c r="A35" s="170"/>
      <c r="B35" s="265"/>
      <c r="D35" s="321"/>
      <c r="E35" s="170"/>
      <c r="F35" s="170"/>
      <c r="G35" s="170"/>
      <c r="H35" s="170"/>
    </row>
    <row r="36" spans="1:8" ht="12.75">
      <c r="A36" s="170"/>
      <c r="B36" s="265"/>
      <c r="D36" s="321"/>
      <c r="E36" s="170"/>
      <c r="F36" s="170"/>
      <c r="G36" s="170"/>
      <c r="H36" s="170"/>
    </row>
    <row r="37" spans="1:8" ht="12.75">
      <c r="A37" s="170"/>
      <c r="B37" s="265"/>
      <c r="D37" s="321"/>
      <c r="E37" s="170"/>
      <c r="F37" s="170"/>
      <c r="G37" s="170"/>
      <c r="H37" s="170"/>
    </row>
    <row r="38" spans="1:8" ht="12.75">
      <c r="A38" s="170"/>
      <c r="B38" s="265"/>
      <c r="D38" s="321"/>
      <c r="E38" s="170"/>
      <c r="F38" s="170"/>
      <c r="G38" s="170"/>
      <c r="H38" s="170"/>
    </row>
    <row r="39" spans="1:8" ht="12.75">
      <c r="A39" s="170"/>
      <c r="B39" s="265"/>
      <c r="D39" s="321"/>
      <c r="E39" s="170"/>
      <c r="F39" s="170"/>
      <c r="G39" s="170"/>
      <c r="H39" s="170"/>
    </row>
    <row r="40" spans="1:8" ht="12.75">
      <c r="A40" s="170"/>
      <c r="B40" s="265"/>
      <c r="D40" s="321"/>
      <c r="E40" s="170"/>
      <c r="F40" s="170"/>
      <c r="G40" s="170"/>
      <c r="H40" s="170"/>
    </row>
    <row r="41" spans="1:8" ht="12.75">
      <c r="A41" s="170"/>
      <c r="B41" s="265"/>
      <c r="D41" s="321"/>
      <c r="E41" s="170"/>
      <c r="F41" s="170"/>
      <c r="G41" s="170"/>
      <c r="H41" s="170"/>
    </row>
    <row r="42" spans="1:8" ht="12.75">
      <c r="A42" s="170"/>
      <c r="B42" s="265"/>
      <c r="D42" s="321"/>
      <c r="E42" s="170"/>
      <c r="F42" s="170"/>
      <c r="G42" s="170"/>
      <c r="H42" s="170"/>
    </row>
    <row r="43" spans="1:8" ht="12.75">
      <c r="A43" s="170"/>
      <c r="B43" s="265"/>
      <c r="D43" s="321"/>
      <c r="E43" s="170"/>
      <c r="F43" s="170"/>
      <c r="G43" s="170"/>
      <c r="H43" s="170"/>
    </row>
    <row r="44" spans="1:8" ht="12.75">
      <c r="A44" s="170"/>
      <c r="B44" s="265"/>
      <c r="D44" s="321"/>
      <c r="E44" s="170"/>
      <c r="F44" s="170"/>
      <c r="G44" s="170"/>
      <c r="H44" s="170"/>
    </row>
    <row r="45" spans="1:8" ht="12.75">
      <c r="A45" s="170"/>
      <c r="B45" s="265"/>
      <c r="D45" s="321"/>
      <c r="E45" s="170"/>
      <c r="F45" s="170"/>
      <c r="G45" s="170"/>
      <c r="H45" s="170"/>
    </row>
    <row r="46" spans="1:8" ht="12.75">
      <c r="A46" s="170"/>
      <c r="B46" s="265"/>
      <c r="D46" s="321"/>
      <c r="E46" s="170"/>
      <c r="F46" s="170"/>
      <c r="G46" s="170"/>
      <c r="H46" s="170"/>
    </row>
    <row r="47" spans="1:8" ht="12.75">
      <c r="A47" s="170"/>
      <c r="B47" s="265"/>
      <c r="D47" s="321"/>
      <c r="E47" s="170"/>
      <c r="F47" s="170"/>
      <c r="G47" s="170"/>
      <c r="H47" s="170"/>
    </row>
    <row r="48" spans="1:8" ht="12.75">
      <c r="A48" s="170"/>
      <c r="B48" s="265"/>
      <c r="D48" s="321"/>
      <c r="E48" s="170"/>
      <c r="F48" s="170"/>
      <c r="G48" s="170"/>
      <c r="H48" s="170"/>
    </row>
    <row r="49" spans="1:8" ht="12.75">
      <c r="A49" s="170"/>
      <c r="B49" s="265"/>
      <c r="D49" s="321"/>
      <c r="E49" s="170"/>
      <c r="F49" s="170"/>
      <c r="G49" s="170"/>
      <c r="H49" s="170"/>
    </row>
    <row r="50" spans="1:8" ht="12.75">
      <c r="A50" s="170"/>
      <c r="B50" s="265"/>
      <c r="D50" s="321"/>
      <c r="E50" s="170"/>
      <c r="F50" s="170"/>
      <c r="G50" s="170"/>
      <c r="H50" s="170"/>
    </row>
    <row r="51" spans="1:8" ht="12.75">
      <c r="A51" s="170"/>
      <c r="B51" s="265"/>
      <c r="D51" s="321"/>
      <c r="E51" s="170"/>
      <c r="F51" s="170"/>
      <c r="G51" s="170"/>
      <c r="H51" s="170"/>
    </row>
    <row r="52" spans="1:8" ht="12.75">
      <c r="A52" s="170"/>
      <c r="B52" s="265"/>
      <c r="D52" s="321"/>
      <c r="E52" s="170"/>
      <c r="F52" s="170"/>
      <c r="G52" s="170"/>
      <c r="H52" s="170"/>
    </row>
    <row r="53" spans="1:8" ht="12.75">
      <c r="A53" s="170"/>
      <c r="B53" s="265"/>
      <c r="D53" s="321"/>
      <c r="E53" s="170"/>
      <c r="F53" s="170"/>
      <c r="G53" s="170"/>
      <c r="H53" s="170"/>
    </row>
    <row r="54" spans="1:8" ht="12.75">
      <c r="A54" s="170"/>
      <c r="B54" s="265"/>
      <c r="D54" s="321"/>
      <c r="E54" s="170"/>
      <c r="F54" s="170"/>
      <c r="G54" s="170"/>
      <c r="H54" s="170"/>
    </row>
    <row r="55" spans="1:8" ht="12.75">
      <c r="A55" s="170"/>
      <c r="B55" s="265"/>
      <c r="D55" s="321"/>
      <c r="E55" s="170"/>
      <c r="F55" s="170"/>
      <c r="G55" s="170"/>
      <c r="H55" s="170"/>
    </row>
    <row r="56" spans="1:8" ht="12.75">
      <c r="A56" s="170"/>
      <c r="B56" s="265"/>
      <c r="D56" s="321"/>
      <c r="E56" s="170"/>
      <c r="F56" s="170"/>
      <c r="G56" s="170"/>
      <c r="H56" s="170"/>
    </row>
    <row r="57" spans="1:8" ht="12.75">
      <c r="A57" s="170"/>
      <c r="B57" s="265"/>
      <c r="D57" s="321"/>
      <c r="E57" s="170"/>
      <c r="F57" s="170"/>
      <c r="G57" s="170"/>
      <c r="H57" s="170"/>
    </row>
    <row r="58" spans="1:8" ht="12.75">
      <c r="A58" s="170"/>
      <c r="B58" s="265"/>
      <c r="D58" s="321"/>
      <c r="E58" s="170"/>
      <c r="F58" s="170"/>
      <c r="G58" s="170"/>
      <c r="H58" s="170"/>
    </row>
    <row r="59" spans="1:8" ht="12.75">
      <c r="A59" s="170"/>
      <c r="B59" s="265"/>
      <c r="D59" s="321"/>
      <c r="E59" s="170"/>
      <c r="F59" s="170"/>
      <c r="G59" s="170"/>
      <c r="H59" s="170"/>
    </row>
    <row r="60" spans="1:8" ht="12.75">
      <c r="A60" s="170"/>
      <c r="B60" s="265"/>
      <c r="D60" s="321"/>
      <c r="E60" s="170"/>
      <c r="F60" s="170"/>
      <c r="G60" s="170"/>
      <c r="H60" s="170"/>
    </row>
    <row r="61" spans="1:8" ht="12.75">
      <c r="A61" s="170"/>
      <c r="B61" s="265"/>
      <c r="D61" s="321"/>
      <c r="E61" s="170"/>
      <c r="F61" s="170"/>
      <c r="G61" s="170"/>
      <c r="H61" s="170"/>
    </row>
    <row r="62" spans="1:8" ht="12.75">
      <c r="A62" s="170"/>
      <c r="B62" s="265"/>
      <c r="D62" s="321"/>
      <c r="E62" s="170"/>
      <c r="F62" s="170"/>
      <c r="G62" s="170"/>
      <c r="H62" s="170"/>
    </row>
    <row r="63" spans="1:8" ht="12.75">
      <c r="A63" s="170"/>
      <c r="B63" s="265"/>
      <c r="D63" s="321"/>
      <c r="E63" s="170"/>
      <c r="F63" s="170"/>
      <c r="G63" s="170"/>
      <c r="H63" s="170"/>
    </row>
    <row r="64" spans="1:8" ht="12.75">
      <c r="A64" s="170"/>
      <c r="B64" s="265"/>
      <c r="D64" s="321"/>
      <c r="E64" s="170"/>
      <c r="F64" s="170"/>
      <c r="G64" s="170"/>
      <c r="H64" s="170"/>
    </row>
    <row r="65" spans="1:8" ht="12.75">
      <c r="A65" s="170"/>
      <c r="B65" s="265"/>
      <c r="D65" s="321"/>
      <c r="E65" s="170"/>
      <c r="F65" s="170"/>
      <c r="G65" s="170"/>
      <c r="H65" s="170"/>
    </row>
    <row r="66" spans="1:8" ht="12.75">
      <c r="A66" s="170"/>
      <c r="B66" s="265"/>
      <c r="D66" s="321"/>
      <c r="E66" s="170"/>
      <c r="F66" s="170"/>
      <c r="G66" s="170"/>
      <c r="H66" s="170"/>
    </row>
    <row r="67" spans="1:8" ht="12.75">
      <c r="A67" s="170"/>
      <c r="B67" s="265"/>
      <c r="D67" s="321"/>
      <c r="E67" s="170"/>
      <c r="F67" s="170"/>
      <c r="G67" s="170"/>
      <c r="H67" s="170"/>
    </row>
    <row r="68" spans="1:8" ht="12.75">
      <c r="A68" s="170"/>
      <c r="B68" s="265"/>
      <c r="D68" s="321"/>
      <c r="E68" s="170"/>
      <c r="F68" s="170"/>
      <c r="G68" s="170"/>
      <c r="H68" s="170"/>
    </row>
    <row r="69" spans="1:8" ht="12.75">
      <c r="A69" s="170"/>
      <c r="B69" s="265"/>
      <c r="D69" s="321"/>
      <c r="E69" s="170"/>
      <c r="F69" s="170"/>
      <c r="G69" s="170"/>
      <c r="H69" s="170"/>
    </row>
    <row r="70" spans="1:8" ht="12.75">
      <c r="A70" s="170"/>
      <c r="B70" s="265"/>
      <c r="D70" s="321"/>
      <c r="E70" s="170"/>
      <c r="F70" s="170"/>
      <c r="G70" s="170"/>
      <c r="H70" s="170"/>
    </row>
    <row r="71" spans="1:8" ht="12.75">
      <c r="A71" s="170"/>
      <c r="B71" s="265"/>
      <c r="D71" s="321"/>
      <c r="E71" s="170"/>
      <c r="F71" s="170"/>
      <c r="G71" s="170"/>
      <c r="H71" s="170"/>
    </row>
    <row r="72" spans="1:8" ht="12.75">
      <c r="A72" s="170"/>
      <c r="B72" s="265"/>
      <c r="D72" s="321"/>
      <c r="E72" s="170"/>
      <c r="F72" s="170"/>
      <c r="G72" s="170"/>
      <c r="H72" s="170"/>
    </row>
    <row r="73" spans="1:8" ht="12.75">
      <c r="A73" s="170"/>
      <c r="B73" s="265"/>
      <c r="D73" s="321"/>
      <c r="E73" s="170"/>
      <c r="F73" s="170"/>
      <c r="G73" s="170"/>
      <c r="H73" s="170"/>
    </row>
    <row r="74" spans="1:8" ht="12.75">
      <c r="A74" s="170"/>
      <c r="B74" s="265"/>
      <c r="D74" s="321"/>
      <c r="E74" s="170"/>
      <c r="F74" s="170"/>
      <c r="G74" s="170"/>
      <c r="H74" s="170"/>
    </row>
    <row r="75" spans="1:8" ht="12.75">
      <c r="A75" s="170"/>
      <c r="B75" s="265"/>
      <c r="D75" s="321"/>
      <c r="E75" s="170"/>
      <c r="F75" s="170"/>
      <c r="G75" s="170"/>
      <c r="H75" s="170"/>
    </row>
    <row r="76" spans="1:8" ht="12.75">
      <c r="A76" s="170"/>
      <c r="B76" s="265"/>
      <c r="D76" s="321"/>
      <c r="E76" s="170"/>
      <c r="F76" s="170"/>
      <c r="G76" s="170"/>
      <c r="H76" s="170"/>
    </row>
    <row r="77" spans="1:8" ht="12.75">
      <c r="A77" s="170"/>
      <c r="B77" s="265"/>
      <c r="D77" s="321"/>
      <c r="E77" s="170"/>
      <c r="F77" s="170"/>
      <c r="G77" s="170"/>
      <c r="H77" s="170"/>
    </row>
    <row r="78" spans="1:8" ht="12.75">
      <c r="A78" s="170"/>
      <c r="B78" s="265"/>
      <c r="D78" s="321"/>
      <c r="E78" s="170"/>
      <c r="F78" s="170"/>
      <c r="G78" s="170"/>
      <c r="H78" s="170"/>
    </row>
    <row r="79" spans="1:8" ht="12.75">
      <c r="A79" s="170"/>
      <c r="B79" s="265"/>
      <c r="D79" s="321"/>
      <c r="E79" s="170"/>
      <c r="F79" s="170"/>
      <c r="G79" s="170"/>
      <c r="H79" s="170"/>
    </row>
    <row r="80" spans="1:8" ht="12.75">
      <c r="A80" s="170"/>
      <c r="B80" s="265"/>
      <c r="D80" s="321"/>
      <c r="E80" s="170"/>
      <c r="F80" s="170"/>
      <c r="G80" s="170"/>
      <c r="H80" s="170"/>
    </row>
    <row r="81" spans="1:8" ht="12.75">
      <c r="A81" s="170"/>
      <c r="B81" s="265"/>
      <c r="D81" s="321"/>
      <c r="E81" s="170"/>
      <c r="F81" s="170"/>
      <c r="G81" s="170"/>
      <c r="H81" s="170"/>
    </row>
    <row r="82" spans="1:8" ht="12.75">
      <c r="A82" s="170"/>
      <c r="B82" s="265"/>
      <c r="D82" s="321"/>
      <c r="E82" s="170"/>
      <c r="F82" s="170"/>
      <c r="G82" s="170"/>
      <c r="H82" s="170"/>
    </row>
    <row r="83" spans="1:8" ht="12.75">
      <c r="A83" s="170"/>
      <c r="B83" s="265"/>
      <c r="D83" s="321"/>
      <c r="E83" s="170"/>
      <c r="F83" s="170"/>
      <c r="G83" s="170"/>
      <c r="H83" s="170"/>
    </row>
    <row r="84" spans="1:8" ht="12.75">
      <c r="A84" s="170"/>
      <c r="B84" s="265"/>
      <c r="D84" s="321"/>
      <c r="E84" s="170"/>
      <c r="F84" s="170"/>
      <c r="G84" s="170"/>
      <c r="H84" s="170"/>
    </row>
    <row r="85" spans="1:8" ht="12.75">
      <c r="A85" s="170"/>
      <c r="B85" s="265"/>
      <c r="D85" s="321"/>
      <c r="E85" s="170"/>
      <c r="F85" s="170"/>
      <c r="G85" s="170"/>
      <c r="H85" s="170"/>
    </row>
    <row r="86" spans="1:8" ht="12.75">
      <c r="A86" s="170"/>
      <c r="B86" s="265"/>
      <c r="D86" s="321"/>
      <c r="E86" s="170"/>
      <c r="F86" s="170"/>
      <c r="G86" s="170"/>
      <c r="H86" s="170"/>
    </row>
    <row r="87" spans="1:8" ht="12.75">
      <c r="A87" s="170"/>
      <c r="B87" s="265"/>
      <c r="D87" s="321"/>
      <c r="E87" s="170"/>
      <c r="F87" s="170"/>
      <c r="G87" s="170"/>
      <c r="H87" s="170"/>
    </row>
    <row r="88" spans="1:8" ht="12.75">
      <c r="A88" s="170"/>
      <c r="B88" s="265"/>
      <c r="D88" s="321"/>
      <c r="E88" s="170"/>
      <c r="F88" s="170"/>
      <c r="G88" s="170"/>
      <c r="H88" s="170"/>
    </row>
    <row r="89" spans="1:8" ht="12.75">
      <c r="A89" s="170"/>
      <c r="B89" s="265"/>
      <c r="D89" s="321"/>
      <c r="E89" s="170"/>
      <c r="F89" s="170"/>
      <c r="G89" s="170"/>
      <c r="H89" s="170"/>
    </row>
    <row r="90" spans="1:8" ht="12.75">
      <c r="A90" s="170"/>
      <c r="B90" s="265"/>
      <c r="D90" s="321"/>
      <c r="E90" s="170"/>
      <c r="F90" s="170"/>
      <c r="G90" s="170"/>
      <c r="H90" s="170"/>
    </row>
    <row r="91" spans="1:8" ht="12.75">
      <c r="A91" s="170"/>
      <c r="B91" s="265"/>
      <c r="D91" s="321"/>
      <c r="E91" s="170"/>
      <c r="F91" s="170"/>
      <c r="G91" s="170"/>
      <c r="H91" s="170"/>
    </row>
    <row r="92" spans="1:8" ht="12.75">
      <c r="A92" s="170"/>
      <c r="B92" s="265"/>
      <c r="D92" s="321"/>
      <c r="E92" s="170"/>
      <c r="F92" s="170"/>
      <c r="G92" s="170"/>
      <c r="H92" s="170"/>
    </row>
    <row r="93" spans="1:8" ht="12.75">
      <c r="A93" s="170"/>
      <c r="B93" s="265"/>
      <c r="D93" s="321"/>
      <c r="E93" s="170"/>
      <c r="F93" s="170"/>
      <c r="G93" s="170"/>
      <c r="H93" s="170"/>
    </row>
    <row r="94" spans="1:8" ht="12.75">
      <c r="A94" s="170"/>
      <c r="B94" s="265"/>
      <c r="D94" s="321"/>
      <c r="E94" s="170"/>
      <c r="F94" s="170"/>
      <c r="G94" s="170"/>
      <c r="H94" s="170"/>
    </row>
    <row r="95" spans="1:8" ht="12.75">
      <c r="A95" s="170"/>
      <c r="B95" s="265"/>
      <c r="D95" s="321"/>
      <c r="E95" s="170"/>
      <c r="F95" s="170"/>
      <c r="G95" s="170"/>
      <c r="H95" s="170"/>
    </row>
    <row r="96" spans="1:8" ht="12.75">
      <c r="A96" s="170"/>
      <c r="B96" s="265"/>
      <c r="D96" s="321"/>
      <c r="E96" s="170"/>
      <c r="F96" s="170"/>
      <c r="G96" s="170"/>
      <c r="H96" s="170"/>
    </row>
    <row r="97" spans="1:8" ht="12.75">
      <c r="A97" s="170"/>
      <c r="B97" s="265"/>
      <c r="D97" s="321"/>
      <c r="E97" s="170"/>
      <c r="F97" s="170"/>
      <c r="G97" s="170"/>
      <c r="H97" s="170"/>
    </row>
    <row r="98" spans="1:8" ht="12.75">
      <c r="A98" s="170"/>
      <c r="B98" s="265"/>
      <c r="D98" s="321"/>
      <c r="E98" s="170"/>
      <c r="F98" s="170"/>
      <c r="G98" s="170"/>
      <c r="H98" s="170"/>
    </row>
    <row r="99" spans="1:8" ht="12.75">
      <c r="A99" s="170"/>
      <c r="B99" s="265"/>
      <c r="D99" s="321"/>
      <c r="E99" s="170"/>
      <c r="F99" s="170"/>
      <c r="G99" s="170"/>
      <c r="H99" s="170"/>
    </row>
    <row r="100" spans="1:8" ht="12.75">
      <c r="A100" s="170"/>
      <c r="B100" s="265"/>
      <c r="D100" s="321"/>
      <c r="E100" s="170"/>
      <c r="F100" s="170"/>
      <c r="G100" s="170"/>
      <c r="H100" s="170"/>
    </row>
    <row r="101" spans="1:8" ht="12.75">
      <c r="A101" s="170"/>
      <c r="B101" s="265"/>
      <c r="D101" s="321"/>
      <c r="E101" s="170"/>
      <c r="F101" s="170"/>
      <c r="G101" s="170"/>
      <c r="H101" s="170"/>
    </row>
    <row r="102" spans="1:8" ht="12.75">
      <c r="A102" s="170"/>
      <c r="B102" s="265"/>
      <c r="D102" s="321"/>
      <c r="E102" s="170"/>
      <c r="F102" s="170"/>
      <c r="G102" s="170"/>
      <c r="H102" s="170"/>
    </row>
    <row r="103" spans="1:8" ht="12.75">
      <c r="A103" s="170"/>
      <c r="B103" s="265"/>
      <c r="D103" s="321"/>
      <c r="E103" s="170"/>
      <c r="F103" s="170"/>
      <c r="G103" s="170"/>
      <c r="H103" s="170"/>
    </row>
    <row r="104" spans="1:8" ht="12.75">
      <c r="A104" s="170"/>
      <c r="B104" s="265"/>
      <c r="D104" s="321"/>
      <c r="E104" s="170"/>
      <c r="F104" s="170"/>
      <c r="G104" s="170"/>
      <c r="H104" s="170"/>
    </row>
    <row r="105" spans="1:8" ht="12.75">
      <c r="A105" s="170"/>
      <c r="B105" s="265"/>
      <c r="D105" s="321"/>
      <c r="E105" s="170"/>
      <c r="F105" s="170"/>
      <c r="G105" s="170"/>
      <c r="H105" s="170"/>
    </row>
    <row r="106" spans="1:8" ht="12.75">
      <c r="A106" s="170"/>
      <c r="B106" s="265"/>
      <c r="D106" s="321"/>
      <c r="E106" s="170"/>
      <c r="F106" s="170"/>
      <c r="G106" s="170"/>
      <c r="H106" s="170"/>
    </row>
    <row r="107" spans="1:8" ht="12.75">
      <c r="A107" s="170"/>
      <c r="B107" s="265"/>
      <c r="D107" s="321"/>
      <c r="E107" s="170"/>
      <c r="F107" s="170"/>
      <c r="G107" s="170"/>
      <c r="H107" s="170"/>
    </row>
    <row r="108" spans="1:8" ht="12.75">
      <c r="A108" s="170"/>
      <c r="B108" s="265"/>
      <c r="D108" s="321"/>
      <c r="E108" s="170"/>
      <c r="F108" s="170"/>
      <c r="G108" s="170"/>
      <c r="H108" s="170"/>
    </row>
    <row r="109" spans="1:8" ht="12.75">
      <c r="A109" s="170"/>
      <c r="B109" s="265"/>
      <c r="D109" s="321"/>
      <c r="E109" s="170"/>
      <c r="F109" s="170"/>
      <c r="G109" s="170"/>
      <c r="H109" s="170"/>
    </row>
    <row r="110" spans="1:8" ht="12.75">
      <c r="A110" s="170"/>
      <c r="B110" s="265"/>
      <c r="D110" s="321"/>
      <c r="E110" s="170"/>
      <c r="F110" s="170"/>
      <c r="G110" s="170"/>
      <c r="H110" s="170"/>
    </row>
  </sheetData>
  <mergeCells count="17">
    <mergeCell ref="A1:I1"/>
    <mergeCell ref="A5:D5"/>
    <mergeCell ref="A7:D7"/>
    <mergeCell ref="A8:D8"/>
    <mergeCell ref="A10:D10"/>
    <mergeCell ref="A11:D11"/>
    <mergeCell ref="A12:D12"/>
    <mergeCell ref="A14:D14"/>
    <mergeCell ref="A15:D15"/>
    <mergeCell ref="A16:D16"/>
    <mergeCell ref="A17:D17"/>
    <mergeCell ref="A19:D19"/>
    <mergeCell ref="A20:D20"/>
    <mergeCell ref="A22:D22"/>
    <mergeCell ref="A23:D23"/>
    <mergeCell ref="A24:D24"/>
    <mergeCell ref="A25:D25"/>
  </mergeCells>
  <printOptions/>
  <pageMargins left="0.7875" right="0.7875" top="0.7875" bottom="0.8555555555555556" header="0.5118055555555555" footer="0.5902777777777778"/>
  <pageSetup horizontalDpi="300" verticalDpi="300" orientation="landscape" paperSize="9" scale="85"/>
  <headerFooter alignWithMargins="0"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K9" sqref="K9"/>
    </sheetView>
  </sheetViews>
  <sheetFormatPr defaultColWidth="12.00390625" defaultRowHeight="12.75"/>
  <cols>
    <col min="1" max="1" width="5.625" style="0" customWidth="1"/>
    <col min="2" max="3" width="11.625" style="0" customWidth="1"/>
    <col min="4" max="4" width="13.125" style="0" customWidth="1"/>
    <col min="5" max="5" width="16.125" style="0" customWidth="1"/>
    <col min="6" max="6" width="19.125" style="0" customWidth="1"/>
    <col min="7" max="16384" width="11.625" style="0" customWidth="1"/>
  </cols>
  <sheetData>
    <row r="1" spans="1:5" ht="12.75">
      <c r="A1" t="s">
        <v>251</v>
      </c>
      <c r="E1" s="323"/>
    </row>
    <row r="2" spans="1:5" ht="12.75">
      <c r="A2" t="s">
        <v>252</v>
      </c>
      <c r="E2" s="323"/>
    </row>
    <row r="3" spans="1:5" ht="12.75">
      <c r="A3" t="s">
        <v>253</v>
      </c>
      <c r="E3" s="323"/>
    </row>
    <row r="4" ht="12.75">
      <c r="E4" s="323"/>
    </row>
    <row r="5" spans="1:5" ht="15">
      <c r="A5" s="324" t="s">
        <v>254</v>
      </c>
      <c r="B5" s="324"/>
      <c r="C5" s="324"/>
      <c r="D5" s="324"/>
      <c r="E5" s="323"/>
    </row>
    <row r="6" spans="1:5" ht="15">
      <c r="A6" s="324"/>
      <c r="B6" s="324"/>
      <c r="C6" s="324"/>
      <c r="D6" s="324"/>
      <c r="E6" s="323"/>
    </row>
    <row r="7" spans="1:6" ht="24.75">
      <c r="A7" s="325" t="s">
        <v>255</v>
      </c>
      <c r="B7" s="326" t="s">
        <v>256</v>
      </c>
      <c r="C7" s="326"/>
      <c r="D7" s="326"/>
      <c r="E7" s="327" t="s">
        <v>52</v>
      </c>
      <c r="F7" s="328" t="s">
        <v>53</v>
      </c>
    </row>
    <row r="8" spans="1:6" ht="12.75">
      <c r="A8" s="329" t="s">
        <v>257</v>
      </c>
      <c r="B8" s="330" t="s">
        <v>258</v>
      </c>
      <c r="C8" s="330"/>
      <c r="D8" s="330"/>
      <c r="E8" s="331">
        <f>SUM(E9:E10)</f>
        <v>566600</v>
      </c>
      <c r="F8" s="331">
        <f>F9+F10</f>
        <v>11166600</v>
      </c>
    </row>
    <row r="9" spans="1:6" ht="36.75">
      <c r="A9" s="332" t="s">
        <v>259</v>
      </c>
      <c r="B9" s="333" t="s">
        <v>260</v>
      </c>
      <c r="C9" s="333"/>
      <c r="D9" s="333"/>
      <c r="E9" s="334"/>
      <c r="F9" s="335">
        <v>10600000</v>
      </c>
    </row>
    <row r="10" spans="1:6" ht="24.75">
      <c r="A10" s="332" t="s">
        <v>261</v>
      </c>
      <c r="B10" s="333" t="s">
        <v>262</v>
      </c>
      <c r="C10" s="333"/>
      <c r="D10" s="333"/>
      <c r="E10" s="336">
        <v>566600</v>
      </c>
      <c r="F10" s="335">
        <v>566600</v>
      </c>
    </row>
    <row r="11" spans="1:6" ht="12.75">
      <c r="A11" s="337" t="s">
        <v>263</v>
      </c>
      <c r="B11" s="338" t="s">
        <v>264</v>
      </c>
      <c r="C11" s="338"/>
      <c r="D11" s="338"/>
      <c r="E11" s="331">
        <f>E12</f>
        <v>22700</v>
      </c>
      <c r="F11" s="339">
        <f>SUM(F12)</f>
        <v>1249055</v>
      </c>
    </row>
    <row r="12" spans="1:6" ht="24.75">
      <c r="A12" s="332" t="s">
        <v>259</v>
      </c>
      <c r="B12" s="333" t="s">
        <v>265</v>
      </c>
      <c r="C12" s="333"/>
      <c r="D12" s="333"/>
      <c r="E12" s="336">
        <f>SUM(E14:E22)</f>
        <v>22700</v>
      </c>
      <c r="F12" s="340">
        <f>SUM(F14:F22)</f>
        <v>1249055</v>
      </c>
    </row>
    <row r="13" spans="1:6" ht="12.75">
      <c r="A13" s="341"/>
      <c r="B13" s="333" t="s">
        <v>266</v>
      </c>
      <c r="C13" s="333"/>
      <c r="D13" s="333"/>
      <c r="E13" s="334"/>
      <c r="F13" s="342" t="s">
        <v>267</v>
      </c>
    </row>
    <row r="14" spans="1:6" ht="12.75">
      <c r="A14" s="341" t="s">
        <v>268</v>
      </c>
      <c r="B14" s="343" t="s">
        <v>269</v>
      </c>
      <c r="C14" s="343"/>
      <c r="D14" s="343"/>
      <c r="E14" s="334"/>
      <c r="F14" s="334">
        <v>216802.5</v>
      </c>
    </row>
    <row r="15" spans="1:6" ht="12.75">
      <c r="A15" s="341" t="s">
        <v>270</v>
      </c>
      <c r="B15" s="343" t="s">
        <v>271</v>
      </c>
      <c r="C15" s="343"/>
      <c r="D15" s="343"/>
      <c r="E15" s="334">
        <v>-12500</v>
      </c>
      <c r="F15" s="334">
        <v>0</v>
      </c>
    </row>
    <row r="16" spans="1:6" ht="12.75">
      <c r="A16" s="341" t="s">
        <v>272</v>
      </c>
      <c r="B16" s="343" t="s">
        <v>273</v>
      </c>
      <c r="C16" s="343"/>
      <c r="D16" s="343"/>
      <c r="E16" s="334"/>
      <c r="F16" s="334">
        <v>317590</v>
      </c>
    </row>
    <row r="17" spans="1:6" ht="12.75">
      <c r="A17" s="341" t="s">
        <v>274</v>
      </c>
      <c r="B17" s="343" t="s">
        <v>275</v>
      </c>
      <c r="C17" s="343"/>
      <c r="D17" s="343"/>
      <c r="E17" s="334"/>
      <c r="F17" s="334">
        <v>236822.5</v>
      </c>
    </row>
    <row r="18" spans="1:6" ht="12.75">
      <c r="A18" s="341" t="s">
        <v>276</v>
      </c>
      <c r="B18" s="344" t="s">
        <v>277</v>
      </c>
      <c r="C18" s="344"/>
      <c r="D18" s="344"/>
      <c r="E18" s="334"/>
      <c r="F18" s="334">
        <v>30640</v>
      </c>
    </row>
    <row r="19" spans="1:6" ht="12.75">
      <c r="A19" s="341" t="s">
        <v>278</v>
      </c>
      <c r="B19" s="344" t="s">
        <v>279</v>
      </c>
      <c r="C19" s="344"/>
      <c r="D19" s="344"/>
      <c r="E19" s="342"/>
      <c r="F19" s="342">
        <v>20000</v>
      </c>
    </row>
    <row r="20" spans="1:6" ht="12.75">
      <c r="A20" s="341" t="s">
        <v>280</v>
      </c>
      <c r="B20" s="344" t="s">
        <v>281</v>
      </c>
      <c r="C20" s="344"/>
      <c r="D20" s="344"/>
      <c r="E20" s="342"/>
      <c r="F20" s="342">
        <v>372000</v>
      </c>
    </row>
    <row r="21" spans="1:6" ht="12.75">
      <c r="A21" s="341" t="s">
        <v>282</v>
      </c>
      <c r="B21" s="344" t="s">
        <v>283</v>
      </c>
      <c r="C21" s="344"/>
      <c r="D21" s="344"/>
      <c r="E21" s="342"/>
      <c r="F21" s="342">
        <v>20000</v>
      </c>
    </row>
    <row r="22" spans="1:6" ht="12.75">
      <c r="A22" s="345" t="s">
        <v>284</v>
      </c>
      <c r="B22" s="345" t="s">
        <v>285</v>
      </c>
      <c r="C22" s="345"/>
      <c r="D22" s="345"/>
      <c r="E22" s="342">
        <v>35200</v>
      </c>
      <c r="F22" s="342">
        <v>35200</v>
      </c>
    </row>
    <row r="24" spans="4:5" ht="12.75">
      <c r="D24" s="28"/>
      <c r="E24" t="s">
        <v>46</v>
      </c>
    </row>
    <row r="26" ht="12.75">
      <c r="E26" t="s">
        <v>47</v>
      </c>
    </row>
    <row r="28" ht="12.75">
      <c r="E28" s="323"/>
    </row>
  </sheetData>
  <mergeCells count="16"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rintOptions/>
  <pageMargins left="0.7875" right="0.7875" top="0.8861111111111111" bottom="0.7569444444444444" header="0.5118055555555555" footer="0.5902777777777778"/>
  <pageSetup horizontalDpi="300" verticalDpi="300" orientation="portrait" paperSize="9"/>
  <headerFooter alignWithMargins="0"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4">
      <selection activeCell="H33" sqref="H33"/>
    </sheetView>
  </sheetViews>
  <sheetFormatPr defaultColWidth="12.00390625" defaultRowHeight="12.75"/>
  <cols>
    <col min="1" max="16384" width="11.625" style="0" customWidth="1"/>
  </cols>
  <sheetData>
    <row r="1" spans="3:6" ht="12.75">
      <c r="C1" s="346" t="s">
        <v>286</v>
      </c>
      <c r="E1" s="346"/>
      <c r="F1" s="346"/>
    </row>
    <row r="2" spans="3:6" ht="12.75">
      <c r="C2" s="346" t="s">
        <v>287</v>
      </c>
      <c r="E2" s="346"/>
      <c r="F2" s="346"/>
    </row>
    <row r="3" spans="3:6" ht="12.75">
      <c r="C3" s="346" t="s">
        <v>288</v>
      </c>
      <c r="E3" s="346"/>
      <c r="F3" s="346"/>
    </row>
    <row r="6" ht="12.75">
      <c r="A6" t="s">
        <v>289</v>
      </c>
    </row>
    <row r="8" ht="12.75">
      <c r="A8" t="s">
        <v>290</v>
      </c>
    </row>
    <row r="9" ht="12.75">
      <c r="A9" t="s">
        <v>291</v>
      </c>
    </row>
    <row r="10" ht="12.75">
      <c r="A10" t="s">
        <v>292</v>
      </c>
    </row>
    <row r="11" ht="12.75">
      <c r="A11" t="s">
        <v>293</v>
      </c>
    </row>
    <row r="12" ht="12.75">
      <c r="A12" t="s">
        <v>294</v>
      </c>
    </row>
    <row r="13" ht="12.75">
      <c r="A13" t="s">
        <v>295</v>
      </c>
    </row>
    <row r="14" ht="12.75">
      <c r="A14" t="s">
        <v>296</v>
      </c>
    </row>
    <row r="15" ht="12.75">
      <c r="A15" t="s">
        <v>297</v>
      </c>
    </row>
    <row r="16" ht="12.75">
      <c r="A16" t="s">
        <v>298</v>
      </c>
    </row>
    <row r="17" ht="12.75">
      <c r="A17" t="s">
        <v>299</v>
      </c>
    </row>
    <row r="18" ht="12.75">
      <c r="A18" t="s">
        <v>300</v>
      </c>
    </row>
    <row r="19" ht="12.75">
      <c r="A19" t="s">
        <v>301</v>
      </c>
    </row>
    <row r="21" ht="12.75">
      <c r="A21" t="s">
        <v>302</v>
      </c>
    </row>
    <row r="22" ht="12.75">
      <c r="A22" t="s">
        <v>303</v>
      </c>
    </row>
    <row r="23" ht="12.75">
      <c r="A23" t="s">
        <v>304</v>
      </c>
    </row>
    <row r="24" ht="12.75">
      <c r="A24" t="s">
        <v>305</v>
      </c>
    </row>
    <row r="25" spans="1:7" ht="12.75">
      <c r="A25" t="s">
        <v>306</v>
      </c>
      <c r="F25" s="347">
        <v>35200</v>
      </c>
      <c r="G25" s="146"/>
    </row>
    <row r="26" spans="1:7" ht="12.75">
      <c r="A26" t="s">
        <v>307</v>
      </c>
      <c r="F26" s="347">
        <f>SUM(F27:F34)</f>
        <v>257000</v>
      </c>
      <c r="G26" s="146"/>
    </row>
    <row r="27" spans="1:7" ht="12.75">
      <c r="A27" t="s">
        <v>308</v>
      </c>
      <c r="F27" s="146">
        <v>100000</v>
      </c>
      <c r="G27" s="146"/>
    </row>
    <row r="28" spans="1:7" ht="24.75">
      <c r="A28" s="267" t="s">
        <v>309</v>
      </c>
      <c r="B28" s="267"/>
      <c r="C28" s="267"/>
      <c r="D28" s="267"/>
      <c r="E28" s="267"/>
      <c r="F28" s="146">
        <v>20000</v>
      </c>
      <c r="G28" s="146"/>
    </row>
    <row r="29" spans="1:7" ht="24.75">
      <c r="A29" s="267" t="s">
        <v>310</v>
      </c>
      <c r="B29" s="267"/>
      <c r="C29" s="267"/>
      <c r="D29" s="267"/>
      <c r="E29" s="267"/>
      <c r="F29" s="146">
        <v>20000</v>
      </c>
      <c r="G29" s="146"/>
    </row>
    <row r="30" spans="1:7" ht="24.75">
      <c r="A30" s="267" t="s">
        <v>311</v>
      </c>
      <c r="B30" s="267"/>
      <c r="C30" s="267"/>
      <c r="D30" s="267"/>
      <c r="E30" s="267"/>
      <c r="F30" s="146">
        <v>8000</v>
      </c>
      <c r="G30" s="146"/>
    </row>
    <row r="31" spans="1:7" ht="12.75">
      <c r="A31" s="267" t="s">
        <v>312</v>
      </c>
      <c r="B31" s="267"/>
      <c r="C31" s="267"/>
      <c r="D31" s="267"/>
      <c r="E31" s="267"/>
      <c r="F31" s="146">
        <v>4000</v>
      </c>
      <c r="G31" s="146"/>
    </row>
    <row r="32" spans="1:7" ht="24.75">
      <c r="A32" s="348" t="s">
        <v>313</v>
      </c>
      <c r="B32" s="348"/>
      <c r="C32" s="348"/>
      <c r="D32" s="348"/>
      <c r="E32" s="348"/>
      <c r="F32" s="146">
        <v>40000</v>
      </c>
      <c r="G32" s="146"/>
    </row>
    <row r="33" spans="1:7" ht="24.75">
      <c r="A33" s="267" t="s">
        <v>314</v>
      </c>
      <c r="B33" s="267"/>
      <c r="C33" s="267"/>
      <c r="D33" s="267"/>
      <c r="E33" s="267"/>
      <c r="F33" s="146">
        <v>35000</v>
      </c>
      <c r="G33" s="146"/>
    </row>
    <row r="34" spans="1:7" ht="24.75">
      <c r="A34" s="267" t="s">
        <v>315</v>
      </c>
      <c r="B34" s="267"/>
      <c r="C34" s="267"/>
      <c r="D34" s="267"/>
      <c r="E34" s="267"/>
      <c r="F34" s="146">
        <v>30000</v>
      </c>
      <c r="G34" s="146"/>
    </row>
    <row r="35" spans="1:7" ht="23.25" customHeight="1">
      <c r="A35" s="349" t="s">
        <v>316</v>
      </c>
      <c r="B35" s="349"/>
      <c r="C35" s="349"/>
      <c r="D35" s="349"/>
      <c r="E35" s="349"/>
      <c r="F35" s="347">
        <v>66000</v>
      </c>
      <c r="G35" s="146"/>
    </row>
    <row r="36" spans="1:7" ht="12.75">
      <c r="A36" t="s">
        <v>317</v>
      </c>
      <c r="F36" s="347">
        <v>75400</v>
      </c>
      <c r="G36" s="146"/>
    </row>
    <row r="37" spans="1:7" ht="12.75">
      <c r="A37" t="s">
        <v>318</v>
      </c>
      <c r="F37" s="347">
        <v>20000</v>
      </c>
      <c r="G37" s="146"/>
    </row>
    <row r="38" spans="1:7" ht="12.75">
      <c r="A38" t="s">
        <v>319</v>
      </c>
      <c r="F38" s="347">
        <v>25000</v>
      </c>
      <c r="G38" s="146"/>
    </row>
    <row r="39" spans="1:7" ht="12.75">
      <c r="A39" t="s">
        <v>320</v>
      </c>
      <c r="F39" s="347">
        <v>84000</v>
      </c>
      <c r="G39" s="146"/>
    </row>
    <row r="40" spans="1:7" ht="24.75">
      <c r="A40" s="350" t="s">
        <v>321</v>
      </c>
      <c r="B40" s="350"/>
      <c r="C40" s="350"/>
      <c r="D40" s="350"/>
      <c r="E40" s="350"/>
      <c r="F40" s="347">
        <v>4000</v>
      </c>
      <c r="G40" s="146"/>
    </row>
    <row r="41" spans="6:7" ht="12.75">
      <c r="F41" s="146"/>
      <c r="G41" s="146"/>
    </row>
    <row r="42" spans="6:7" ht="12.75">
      <c r="F42" s="146"/>
      <c r="G42" s="146"/>
    </row>
    <row r="43" spans="6:7" ht="12.75">
      <c r="F43" s="146"/>
      <c r="G43" s="146"/>
    </row>
    <row r="44" ht="12.75">
      <c r="E44" t="s">
        <v>46</v>
      </c>
    </row>
    <row r="46" ht="12.75">
      <c r="E46" t="s">
        <v>47</v>
      </c>
    </row>
    <row r="48" spans="6:7" ht="12.75">
      <c r="F48" s="146"/>
      <c r="G48" s="146"/>
    </row>
    <row r="49" spans="6:7" ht="12.75">
      <c r="F49" s="146"/>
      <c r="G49" s="146"/>
    </row>
    <row r="50" spans="6:7" ht="12.75">
      <c r="F50" s="146"/>
      <c r="G50" s="146"/>
    </row>
    <row r="51" spans="6:7" ht="12.75">
      <c r="F51" s="146"/>
      <c r="G51" s="146"/>
    </row>
    <row r="52" spans="6:7" ht="12.75">
      <c r="F52" s="146"/>
      <c r="G52" s="146"/>
    </row>
    <row r="53" spans="6:7" ht="12.75">
      <c r="F53" s="146"/>
      <c r="G53" s="146"/>
    </row>
    <row r="54" spans="6:7" ht="12.75">
      <c r="F54" s="146"/>
      <c r="G54" s="146"/>
    </row>
  </sheetData>
  <mergeCells count="9">
    <mergeCell ref="A28:E28"/>
    <mergeCell ref="A29:E29"/>
    <mergeCell ref="A30:E30"/>
    <mergeCell ref="A31:E31"/>
    <mergeCell ref="A32:E32"/>
    <mergeCell ref="A33:E33"/>
    <mergeCell ref="A34:E34"/>
    <mergeCell ref="A35:E35"/>
    <mergeCell ref="A40:E40"/>
  </mergeCells>
  <printOptions/>
  <pageMargins left="0.7875" right="0.7875" top="0.8861111111111111" bottom="0.7569444444444444" header="0.5118055555555555" footer="0.5902777777777778"/>
  <pageSetup horizontalDpi="300" verticalDpi="300" orientation="portrait" paperSize="9" scale="98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2008-05-27T11:16:56Z</cp:lastPrinted>
  <dcterms:created xsi:type="dcterms:W3CDTF">2008-05-14T10:15:46Z</dcterms:created>
  <dcterms:modified xsi:type="dcterms:W3CDTF">2008-05-21T09:37:10Z</dcterms:modified>
  <cp:category/>
  <cp:version/>
  <cp:contentType/>
  <cp:contentStatus/>
  <cp:revision>1</cp:revision>
</cp:coreProperties>
</file>