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990" windowHeight="654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owość" sheetId="5" r:id="rId5"/>
    <sheet name="środki trwałe" sheetId="6" r:id="rId6"/>
    <sheet name="lokalizacje" sheetId="7" r:id="rId7"/>
  </sheets>
  <definedNames>
    <definedName name="_xlnm.Print_Area" localSheetId="3">'auta'!$A$1:$W$28</definedName>
    <definedName name="_xlnm.Print_Area" localSheetId="1">'budynki'!$A$1:$J$63</definedName>
    <definedName name="_xlnm.Print_Area" localSheetId="2">'elektronika '!$A$1:$D$336</definedName>
    <definedName name="_xlnm.Print_Area" localSheetId="6">'lokalizacje'!$A$1:$C$10</definedName>
  </definedNames>
  <calcPr fullCalcOnLoad="1"/>
</workbook>
</file>

<file path=xl/sharedStrings.xml><?xml version="1.0" encoding="utf-8"?>
<sst xmlns="http://schemas.openxmlformats.org/spreadsheetml/2006/main" count="1220" uniqueCount="693">
  <si>
    <t>RAZEM</t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</si>
  <si>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</si>
  <si>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</si>
  <si>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</si>
  <si>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</si>
  <si>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</si>
  <si>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</si>
  <si>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</si>
  <si>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</si>
  <si>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</si>
  <si>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</si>
  <si>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</si>
  <si>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Ilość miejsc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</si>
  <si>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</si>
  <si>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</si>
  <si>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</si>
  <si>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</si>
  <si>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</si>
  <si>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</si>
  <si>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</si>
  <si>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</si>
  <si>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</si>
  <si>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</si>
  <si>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</si>
  <si>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</si>
  <si>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</si>
  <si>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</si>
  <si>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</si>
  <si>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</si>
  <si>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</si>
  <si>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</si>
  <si>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Urządzenia i wyposażenie</t>
  </si>
  <si>
    <t>Tabela nr 6</t>
  </si>
  <si>
    <t>Liczba uczniów/ wychowanków/ pensjonariuszy</t>
  </si>
  <si>
    <t>Rodzaj prowadzonej działalności (opisowo)</t>
  </si>
  <si>
    <t>Wysokość rocznego budżetu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</si>
  <si>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</si>
  <si>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</si>
  <si>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</si>
  <si>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</si>
  <si>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</si>
  <si>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</si>
  <si>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</si>
  <si>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</si>
  <si>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</si>
  <si>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</si>
  <si>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</si>
  <si>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</si>
  <si>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</si>
  <si>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</si>
  <si>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</si>
  <si>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</si>
  <si>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</si>
  <si>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</si>
  <si>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</si>
  <si>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</si>
  <si>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</si>
  <si>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</si>
  <si>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</si>
  <si>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</si>
  <si>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</si>
  <si>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Czy pojazd służy do nauki jazdy? (TAK/NIE)</t>
  </si>
  <si>
    <t>Okres ubezpieczenia OC i NW</t>
  </si>
  <si>
    <t>Okres ubezpieczenia AC i KR</t>
  </si>
  <si>
    <t>OC</t>
  </si>
  <si>
    <t>NW</t>
  </si>
  <si>
    <t>AC/KR</t>
  </si>
  <si>
    <t>ASS</t>
  </si>
  <si>
    <t>Urząd Miasta</t>
  </si>
  <si>
    <t>665-227-67-83</t>
  </si>
  <si>
    <t>000528043</t>
  </si>
  <si>
    <t>8411Z</t>
  </si>
  <si>
    <t>kierowanie podstawowymi rodzajami działalności publicznej</t>
  </si>
  <si>
    <t>665-22-20-707</t>
  </si>
  <si>
    <t>001142854</t>
  </si>
  <si>
    <t xml:space="preserve">6920Z </t>
  </si>
  <si>
    <t>Szkoła Podstawowa w Golinie</t>
  </si>
  <si>
    <t>665-24-83-950</t>
  </si>
  <si>
    <t>000235631</t>
  </si>
  <si>
    <t>8520Z</t>
  </si>
  <si>
    <t>szkoła podstawowa</t>
  </si>
  <si>
    <t>665-22-78-658</t>
  </si>
  <si>
    <t>000996123</t>
  </si>
  <si>
    <t>8510Z</t>
  </si>
  <si>
    <t>wychowanie przedszkolne</t>
  </si>
  <si>
    <t>Szkoła Podstawowa w Radolinie</t>
  </si>
  <si>
    <t>665-24-83-996</t>
  </si>
  <si>
    <t>001189873</t>
  </si>
  <si>
    <t>Szkoła Podstawowa w Kawnicach</t>
  </si>
  <si>
    <t>665-24-84-004</t>
  </si>
  <si>
    <t>001189850</t>
  </si>
  <si>
    <t>8020Z</t>
  </si>
  <si>
    <t>Szkoła Podstawowa w Przyjmie</t>
  </si>
  <si>
    <t>665-24-83-967</t>
  </si>
  <si>
    <t>001189867</t>
  </si>
  <si>
    <t>Miejski Ośrodek Pomocy Społecznej</t>
  </si>
  <si>
    <t>665-227-67-60</t>
  </si>
  <si>
    <t>003730271</t>
  </si>
  <si>
    <t>8810Z</t>
  </si>
  <si>
    <t>pomoc społeczna bez zakwaterowania dla osób w podeszłym wieku i niepełnosprawnych</t>
  </si>
  <si>
    <t>Dom Kultury</t>
  </si>
  <si>
    <t>665-22-76-808</t>
  </si>
  <si>
    <t>9004Z</t>
  </si>
  <si>
    <t>działalność obiektów kulturalnych</t>
  </si>
  <si>
    <t>Biblioteka Publiczna</t>
  </si>
  <si>
    <t>665-285-18-10</t>
  </si>
  <si>
    <t>300739977</t>
  </si>
  <si>
    <t>9101A</t>
  </si>
  <si>
    <t>działalność bibliotek</t>
  </si>
  <si>
    <t>Tabela nr 1 - Informacje ogólne do oceny ryzyka w Gminie Golina</t>
  </si>
  <si>
    <t>Adres</t>
  </si>
  <si>
    <t>1. Urząd Miasta</t>
  </si>
  <si>
    <t>3. Szkoła Podstawowa w Golinie</t>
  </si>
  <si>
    <t>5. Przedszkole w Golinie</t>
  </si>
  <si>
    <t>6. Szkoła Podstawowa w Radolinie</t>
  </si>
  <si>
    <t>8. Szkoła Podstawowa w Przyjmie</t>
  </si>
  <si>
    <t>9. Miejski Ośrodek Pomocy Społecznej</t>
  </si>
  <si>
    <t>10. Dom Kultury</t>
  </si>
  <si>
    <t>11. Biblioteka Publiczna</t>
  </si>
  <si>
    <t>Tabela nr 2 - Wykaz budynków i budowli w Gminie Golina</t>
  </si>
  <si>
    <t>Tabela nr 3 - Wykaz sprzętu elektronicznego w Gminie Golina</t>
  </si>
  <si>
    <t>7. Szkoła Podstawowa w Kawnicach</t>
  </si>
  <si>
    <t>9. Miejski Ośrodek Pomocy Społecznej - nie wykazano</t>
  </si>
  <si>
    <t>Notebook Lenovo B 590 + OFFICE 2013</t>
  </si>
  <si>
    <t>Plac Kazimierza Wielkiego 10, 62-590 Golina</t>
  </si>
  <si>
    <t>Dom Kultury - dzierżawione pomieszczenia, DOM KULTURY 363,29m</t>
  </si>
  <si>
    <t>Świetlica wiejska w Barbarce, Świetlica wiejska 164,4m</t>
  </si>
  <si>
    <t>Świetlica wiejska w Węglewie, Świetlica wiejska 208,92m</t>
  </si>
  <si>
    <t>Świetlica wiejska Myślibórz, Świetlica wiejska 296,04m</t>
  </si>
  <si>
    <t>Świetlica Wiejska w Kolnie, Świetlica wiejska 202,2m</t>
  </si>
  <si>
    <t xml:space="preserve">Zestaw nagłośnienia </t>
  </si>
  <si>
    <t>Saksofon Altoey Jupiter</t>
  </si>
  <si>
    <t>Saksofon Tenorowy Stagg 77bap</t>
  </si>
  <si>
    <t>Saksofon Tenorowt Yamaha YTS 280</t>
  </si>
  <si>
    <t>Puzon Yamaha YSL 350 C</t>
  </si>
  <si>
    <t>Trąbka Yamaha YTR 2330 2 SZT</t>
  </si>
  <si>
    <t>Flet poprzeczny YTL 211 2 szt</t>
  </si>
  <si>
    <t>Klarnet Yamaha 255s 3szt</t>
  </si>
  <si>
    <t>Zestaw perkusyjny</t>
  </si>
  <si>
    <t>Mikrofon bezprzewodowy</t>
  </si>
  <si>
    <t>Mikrofon dynamiczny 2szt</t>
  </si>
  <si>
    <t>ul. Nowa 1, 62-590 Golina</t>
  </si>
  <si>
    <t>ul. Kazimierza Wielkiego 12, 62-590 Golina</t>
  </si>
  <si>
    <t>Budynek biblioteki</t>
  </si>
  <si>
    <t>Drukarka HP OFFICEJET PRO 6700</t>
  </si>
  <si>
    <t>MONITORY 5SZT ACER 21,5'</t>
  </si>
  <si>
    <t>KOMPUTERT 5SZT I3/4GB/500GB</t>
  </si>
  <si>
    <t>ul. Wolności 20, 62-590 Golina</t>
  </si>
  <si>
    <t>ul. Kopernika 12, 62-590 Golina</t>
  </si>
  <si>
    <t>ul. Parkowa 2, 62-590 Golina</t>
  </si>
  <si>
    <t>Radolina 63, 62-590 Golina</t>
  </si>
  <si>
    <t>Przyjma 122, 62-590 Golina</t>
  </si>
  <si>
    <t>KB</t>
  </si>
  <si>
    <t>Golina</t>
  </si>
  <si>
    <t xml:space="preserve">Przedszkole w Golinie </t>
  </si>
  <si>
    <t>Przedszkole w Golinie</t>
  </si>
  <si>
    <t>usługi finansowo-księgowe dla placówek oświatowych gminy Golina</t>
  </si>
  <si>
    <t>Komputer</t>
  </si>
  <si>
    <t>drukarka HP</t>
  </si>
  <si>
    <t>Tabela nr 4 - Wykaz pojazdów w Gminie Golina</t>
  </si>
  <si>
    <t>AUTOSAN</t>
  </si>
  <si>
    <t xml:space="preserve"> H6 - 10.03</t>
  </si>
  <si>
    <t>SUADW1DDPXS510205</t>
  </si>
  <si>
    <t>KMR 0969</t>
  </si>
  <si>
    <t>AUTOBUS</t>
  </si>
  <si>
    <t>30.09.1999</t>
  </si>
  <si>
    <t>Nie</t>
  </si>
  <si>
    <t xml:space="preserve">Elementy mające wpływ na ocenę ryzyka </t>
  </si>
  <si>
    <t xml:space="preserve">Czy w konstrukcji budynków występuje płyta warstwowa? </t>
  </si>
  <si>
    <t xml:space="preserve">Czy od 1997 r. wystąpiło w jednostce ryzyko powodzi? </t>
  </si>
  <si>
    <t>Budynek Urzędu Miejskiego</t>
  </si>
  <si>
    <t>Budynek gosp.przy SP Węgl.Hol.</t>
  </si>
  <si>
    <t>Budynek po byłym "SMAKOSZU"</t>
  </si>
  <si>
    <t>Budynek Straży Pożarnej Przyjma-rozbudowa</t>
  </si>
  <si>
    <t>Budynek kotłowni osiedlowej Golina</t>
  </si>
  <si>
    <t>Pawilon przy stadionie</t>
  </si>
  <si>
    <t>kompleks sportowy</t>
  </si>
  <si>
    <t>budynek przeznaczony na cele kultury,rekreacji i integracji społecznej</t>
  </si>
  <si>
    <t>tak</t>
  </si>
  <si>
    <t>nie</t>
  </si>
  <si>
    <t>Monitoring,kamera,ogrodzenie zamknięte na kłódkę</t>
  </si>
  <si>
    <t>gaśnica proszkowa GP-12ABC,gaśnica śniegowa GS-5,system alarmowy z czujnikami szt.5,sygnalizacja dźwiekowa i powiadomienie policji, 2 drzwi do budynku,kraty na oknach na parterze</t>
  </si>
  <si>
    <t>Spławie</t>
  </si>
  <si>
    <t>pustak,cega</t>
  </si>
  <si>
    <t>gstoelbetowe</t>
  </si>
  <si>
    <t>papa</t>
  </si>
  <si>
    <t>drewniany,pokryty blachą powlekany, trapezową</t>
  </si>
  <si>
    <t>bd</t>
  </si>
  <si>
    <t>instalacja gazowa w kotłowni</t>
  </si>
  <si>
    <t>Zestaw komputerowy</t>
  </si>
  <si>
    <t>Komputer DELL 745 WIN XP-2 szt</t>
  </si>
  <si>
    <t>Stacja robocza 13/4GB/250GB/WIN7HP</t>
  </si>
  <si>
    <t xml:space="preserve">Urządzenie wielofunkcyjne </t>
  </si>
  <si>
    <t xml:space="preserve">Zasilacz awaryjny </t>
  </si>
  <si>
    <t>Serwer dedykowany</t>
  </si>
  <si>
    <t>Drukarka HP LaserJet P1606DN</t>
  </si>
  <si>
    <t>Monitor BENO21,5</t>
  </si>
  <si>
    <t>place zabaw, szatnia</t>
  </si>
  <si>
    <t>brak</t>
  </si>
  <si>
    <t>Szkoła</t>
  </si>
  <si>
    <t>prowadzenie działalnosci edukacyjnej</t>
  </si>
  <si>
    <t>Sala gimnastyczna</t>
  </si>
  <si>
    <t>prowadzenie zajęć sportowych</t>
  </si>
  <si>
    <t>Kompleks boisk ORLIK</t>
  </si>
  <si>
    <t>NIE</t>
  </si>
  <si>
    <t>gaśnica GP4 - 1 szt., 2 hydranty wewnętrzne, 2 drzwi z podwójnymi zamkami</t>
  </si>
  <si>
    <t>ogrodzenie, kameta zewnętrzna</t>
  </si>
  <si>
    <t>dobry</t>
  </si>
  <si>
    <t>bardzo dobry</t>
  </si>
  <si>
    <t>nie dotyczy</t>
  </si>
  <si>
    <t>2 plus strych</t>
  </si>
  <si>
    <t>Zestaw komputerowy Agencja 5005 (5 szt.)</t>
  </si>
  <si>
    <t>Monitor SAMSUNG (5 szt.)</t>
  </si>
  <si>
    <t xml:space="preserve">Zestaw komputerowy Agencja 5005 </t>
  </si>
  <si>
    <t>Monitor SAMSUNG 22"</t>
  </si>
  <si>
    <t>Zestaw komputerowy sekretariat</t>
  </si>
  <si>
    <t>Monitor (sekretariat)</t>
  </si>
  <si>
    <t>Zestaw komputerowy (g.d.)</t>
  </si>
  <si>
    <t>Monitor (p.n.)</t>
  </si>
  <si>
    <t>Kserokopiarka Develop Ineo</t>
  </si>
  <si>
    <t>Nagłośnienie</t>
  </si>
  <si>
    <t>Projektor Ask Proxima</t>
  </si>
  <si>
    <t>Tablica interaktywna Qomo</t>
  </si>
  <si>
    <t>Drukarka SAMSUNG SL-M2070FW</t>
  </si>
  <si>
    <t>Projektor Vivitek D (2 szt.)</t>
  </si>
  <si>
    <t>Laptop LENOVO (2 szt.) s.39</t>
  </si>
  <si>
    <t>Laptop I3-2328</t>
  </si>
  <si>
    <t>Laptop LENOVO IdeaPad S510P</t>
  </si>
  <si>
    <t>Laptop Dell I3</t>
  </si>
  <si>
    <t>alarm, gaśnice proszkowe- 18 sztuk</t>
  </si>
  <si>
    <t>blachodachówka</t>
  </si>
  <si>
    <t>telewizor LG</t>
  </si>
  <si>
    <t>drukarka kolorowa</t>
  </si>
  <si>
    <t>odtwarzacz DVD</t>
  </si>
  <si>
    <t>radiomagnetofon</t>
  </si>
  <si>
    <t>zestaw komputerowy</t>
  </si>
  <si>
    <t>edukacja</t>
  </si>
  <si>
    <t>cegła</t>
  </si>
  <si>
    <t>dachówka ceramiczna</t>
  </si>
  <si>
    <t>Budynek gospodarczy</t>
  </si>
  <si>
    <t>gospodarcze</t>
  </si>
  <si>
    <t>dostateczny</t>
  </si>
  <si>
    <t xml:space="preserve">Zaplecze Kulturalno-Artystyczne </t>
  </si>
  <si>
    <t>Telefon + fax</t>
  </si>
  <si>
    <t xml:space="preserve">laptop LENOVO </t>
  </si>
  <si>
    <t>Projektor BenQ MS502</t>
  </si>
  <si>
    <t>Projektor BenQ MS504</t>
  </si>
  <si>
    <t>laptop LENOVO G710</t>
  </si>
  <si>
    <t>Laptop DELL</t>
  </si>
  <si>
    <t>monitoring na zewnątrz budynku</t>
  </si>
  <si>
    <t>Budynek szkoły</t>
  </si>
  <si>
    <t xml:space="preserve">gaśnice: proszkowa 9 kg - 3szt, proszkowa 6kg - 5szt, proszkowa 2kg - 2szt, pianowa 9 dm³ -1szt, pianowa 6 dm³ - 1szt, śniegowa 2kg - 1szt; hydranty - 3szt; drzwi PCV pełne - 1szt, drzwi PCV oszklone - 2szt, zamki zwykłe - 3szt; alarm przeciwkradzieżowy obejmuje II piętro sygnalizacja dzwiękowa sygnalizator umieszczony na budynku, jest powiadomienie do policji     </t>
  </si>
  <si>
    <t>chodnik</t>
  </si>
  <si>
    <t>Radiomagnetofon JVC RV-NR-NB50</t>
  </si>
  <si>
    <t>Projektor BENO MX518</t>
  </si>
  <si>
    <t>budynek szkoły</t>
  </si>
  <si>
    <t>ul. Wolności 20, Golina</t>
  </si>
  <si>
    <t>VOLKSWAGEN</t>
  </si>
  <si>
    <t>TRANSPORTER 1,9 KOMBI</t>
  </si>
  <si>
    <t>WV2ZZZ7HZ5X001014</t>
  </si>
  <si>
    <t>PKN8J47</t>
  </si>
  <si>
    <t>samochód osobowy</t>
  </si>
  <si>
    <t>TRANSPORTER 1,9 TDI</t>
  </si>
  <si>
    <t>WV2ZZZ70ZTH205120</t>
  </si>
  <si>
    <t>PKNM455</t>
  </si>
  <si>
    <t>TRANSPORTER 2,5 TDI</t>
  </si>
  <si>
    <t>WV2ZZZ7HZ9H058946</t>
  </si>
  <si>
    <t>PKNLK95</t>
  </si>
  <si>
    <t>Magirus Deutz</t>
  </si>
  <si>
    <t>FM 170 D 11 FA</t>
  </si>
  <si>
    <t>PKN 4LN8</t>
  </si>
  <si>
    <t>specjalny</t>
  </si>
  <si>
    <t>X</t>
  </si>
  <si>
    <t>Daimler - Benz</t>
  </si>
  <si>
    <t>608 LPKF</t>
  </si>
  <si>
    <t>PKN 5LN1</t>
  </si>
  <si>
    <t>Opel Blitz</t>
  </si>
  <si>
    <t>300-6</t>
  </si>
  <si>
    <t>K10071657</t>
  </si>
  <si>
    <t>PKN E001</t>
  </si>
  <si>
    <t xml:space="preserve">Jelcz </t>
  </si>
  <si>
    <t>P244M107387</t>
  </si>
  <si>
    <t>PKN K301</t>
  </si>
  <si>
    <t>FS - Lublin Żuk</t>
  </si>
  <si>
    <t>A 156 H/C</t>
  </si>
  <si>
    <t>SUL15611HR0573303</t>
  </si>
  <si>
    <t>PKN 63EM</t>
  </si>
  <si>
    <t>A 15C</t>
  </si>
  <si>
    <t>SUL156111P0565939</t>
  </si>
  <si>
    <t>PKN 39327</t>
  </si>
  <si>
    <t>LF 409</t>
  </si>
  <si>
    <t>PKN 1A07</t>
  </si>
  <si>
    <t>Daimler -  Benz</t>
  </si>
  <si>
    <t>LP KF 608</t>
  </si>
  <si>
    <t>PKN AC87</t>
  </si>
  <si>
    <t>Volkswagen</t>
  </si>
  <si>
    <t>T4</t>
  </si>
  <si>
    <t>WV2ZZZ70ZTH033726</t>
  </si>
  <si>
    <t>PKN 06712</t>
  </si>
  <si>
    <t>Citroen Berlingo</t>
  </si>
  <si>
    <t>1,6 HDI</t>
  </si>
  <si>
    <t>VF7GJ9HWC93388445</t>
  </si>
  <si>
    <t>PKN 01167</t>
  </si>
  <si>
    <t>osobowy</t>
  </si>
  <si>
    <t>Magirus - Deutz</t>
  </si>
  <si>
    <t>170 D 15FK</t>
  </si>
  <si>
    <t>PKN 6MN6</t>
  </si>
  <si>
    <t>Ford</t>
  </si>
  <si>
    <t>Transit</t>
  </si>
  <si>
    <t>WFONXXTTFNA453033</t>
  </si>
  <si>
    <t>PKN12998</t>
  </si>
  <si>
    <t>2010.10.14</t>
  </si>
  <si>
    <t>Mercedes-Benz</t>
  </si>
  <si>
    <t>LF408G</t>
  </si>
  <si>
    <t>PKN 99SM</t>
  </si>
  <si>
    <t>1999.03.29</t>
  </si>
  <si>
    <t>autobus szkolny do dowozu uczniów do szkół</t>
  </si>
  <si>
    <t>plac zabaw, szatnia</t>
  </si>
  <si>
    <t>plac zabaw</t>
  </si>
  <si>
    <t>teren otwarty (budynek w Golinie w parku ogólnodostępnym)</t>
  </si>
  <si>
    <t>Budynek przedszkola, Dworek</t>
  </si>
  <si>
    <t>1979 r., XIX w.</t>
  </si>
  <si>
    <t xml:space="preserve">Monitoring zewnętrzny i wewnętrzny,, gaśnice, kraty w oknach,w dwóch, pomieszczeniach na parterze </t>
  </si>
  <si>
    <t>strop nad parterem drewniany, otrzcinowany i otynkowany, częściowo płyty gipsowo-kartonowe</t>
  </si>
  <si>
    <t>więźba dachowa drewniana, pokrycie dachu nad dworkiem dachówką, nad budynkiem dobudowanym blachą dachówkową</t>
  </si>
  <si>
    <t>db</t>
  </si>
  <si>
    <t>płyta betonowa</t>
  </si>
  <si>
    <t>blacha trapezowa</t>
  </si>
  <si>
    <t>bardzo dobra</t>
  </si>
  <si>
    <t>brak danych</t>
  </si>
  <si>
    <t>kostka pozbruk</t>
  </si>
  <si>
    <t>Suma ubezpieczenia (wartość pojazdu z VAT)</t>
  </si>
  <si>
    <t>Ryzyka podlegające ubezpieczeniu w danym pojeździe (wybrane ryzyka zaznaczone X)</t>
  </si>
  <si>
    <t>wartość odtworzeniowa określona przez Ubezpieczającego</t>
  </si>
  <si>
    <t>-</t>
  </si>
  <si>
    <t>opiekunki, pracownicy socjalni</t>
  </si>
  <si>
    <t>1917/ przebudowa 2008</t>
  </si>
  <si>
    <t>2010/2011 - remont</t>
  </si>
  <si>
    <t>działalność kulturalna</t>
  </si>
  <si>
    <t>biblioteka</t>
  </si>
  <si>
    <t>O</t>
  </si>
  <si>
    <t>okratowanie, gaśnice</t>
  </si>
  <si>
    <t>gaśnice</t>
  </si>
  <si>
    <t>Plac Kazimierza Wielkiego 2, Golina</t>
  </si>
  <si>
    <t>Barbarka</t>
  </si>
  <si>
    <t>Węglewo</t>
  </si>
  <si>
    <t>Myślibórz 2</t>
  </si>
  <si>
    <t>Kolno</t>
  </si>
  <si>
    <t>Plac Kazimierza Wielkiego 12, Golina</t>
  </si>
  <si>
    <r>
      <t xml:space="preserve">Budynek szkolny, </t>
    </r>
    <r>
      <rPr>
        <i/>
        <sz val="10"/>
        <rFont val="Arial"/>
        <family val="2"/>
      </rPr>
      <t>remont: zmiana pokrycia dachowego</t>
    </r>
  </si>
  <si>
    <t>administracja</t>
  </si>
  <si>
    <t xml:space="preserve">mieszkania </t>
  </si>
  <si>
    <t>Budynek po szkole Podstawowej w Spławie</t>
  </si>
  <si>
    <t>Budynek po szkole Podstawowej w Węglowskich Holendrach</t>
  </si>
  <si>
    <t>1970/71</t>
  </si>
  <si>
    <t>magazyn</t>
  </si>
  <si>
    <t xml:space="preserve">tak </t>
  </si>
  <si>
    <t>tylko jako magazyn</t>
  </si>
  <si>
    <t>kulturalna</t>
  </si>
  <si>
    <t>1974/5 remont 2010</t>
  </si>
  <si>
    <t>kotłownia</t>
  </si>
  <si>
    <t>przebudowa -2013</t>
  </si>
  <si>
    <t>Budynek Strażnicy OSP Spławie</t>
  </si>
  <si>
    <t>czy jest to budynek zabytkowy, podlegający nadzorowi konserwatora zabytków?</t>
  </si>
  <si>
    <t>ul. Nowa 1, Golina</t>
  </si>
  <si>
    <t>Spławie 49</t>
  </si>
  <si>
    <t>Węglewskie Holendry</t>
  </si>
  <si>
    <t>Plac Kaziemierza Wielkiego 8, Golina</t>
  </si>
  <si>
    <t>Przyjma</t>
  </si>
  <si>
    <t>Golina, ul.Kolejowa 1A</t>
  </si>
  <si>
    <t>Golina, ul.Jasna</t>
  </si>
  <si>
    <t>1971 / remont 2013</t>
  </si>
  <si>
    <t>Dworek - tak                   Filia - nie</t>
  </si>
  <si>
    <t xml:space="preserve">Opel </t>
  </si>
  <si>
    <t>Movano</t>
  </si>
  <si>
    <t>VN1F9BNH528923386</t>
  </si>
  <si>
    <t>UPS Ever Duo 500</t>
  </si>
  <si>
    <t>Drukarka HP WIFI</t>
  </si>
  <si>
    <t>Monitor</t>
  </si>
  <si>
    <t>Drukarka HP Deskjet 3525</t>
  </si>
  <si>
    <t>Drukarka Samsung ML3471ND</t>
  </si>
  <si>
    <t>UPS 650VA</t>
  </si>
  <si>
    <t>Rejestrator OLYMPUS</t>
  </si>
  <si>
    <t>Stacja serwerowa HP</t>
  </si>
  <si>
    <t>Skaner EPSON GT1500</t>
  </si>
  <si>
    <t>Drukarka Samsung ML347xDuplex</t>
  </si>
  <si>
    <t>Stacja robocza Win 7PRO</t>
  </si>
  <si>
    <t>Monitor Benq 21,5 GL2250</t>
  </si>
  <si>
    <t>Dalmierz laserowy GLM250VF</t>
  </si>
  <si>
    <t>Drukarka HP LaserJet P1102W</t>
  </si>
  <si>
    <t>UPS APC Back</t>
  </si>
  <si>
    <t>Monitor Benq 21,5 GL2250 M</t>
  </si>
  <si>
    <t>Monitor Benq 18,5 GL955A</t>
  </si>
  <si>
    <t>Urządzenie wielofunkcyjne RIKOCH MP 2501 SP</t>
  </si>
  <si>
    <t>Komputer DELL V3900 + Microsoft Office 2013</t>
  </si>
  <si>
    <t>komputer</t>
  </si>
  <si>
    <t>Laptop ASUS</t>
  </si>
  <si>
    <t>drukarka hp 3310</t>
  </si>
  <si>
    <t>laptop Dell</t>
  </si>
  <si>
    <t>Oddział przedszkolny</t>
  </si>
  <si>
    <t>DOSTATECZNY</t>
  </si>
  <si>
    <t>ZŁY</t>
  </si>
  <si>
    <t>BARDZO DOBRY</t>
  </si>
  <si>
    <t>DOBRY</t>
  </si>
  <si>
    <t>Ekran AVTek 300 elektryczny</t>
  </si>
  <si>
    <t>Projektor Vivitek D krótkoogniskowy</t>
  </si>
  <si>
    <t>Projektor NEC VE281X</t>
  </si>
  <si>
    <t>Laptop LENOVO</t>
  </si>
  <si>
    <t>Laptop LENOVO G500S</t>
  </si>
  <si>
    <t>Projektor VIEWSONIC</t>
  </si>
  <si>
    <t>notebook</t>
  </si>
  <si>
    <t>Projektor VIEWSONIC - 2 szt.</t>
  </si>
  <si>
    <t>Notebook</t>
  </si>
  <si>
    <t>Zestaw komputerowy - 5 szt.</t>
  </si>
  <si>
    <t xml:space="preserve">Kserokopiarka RICOH </t>
  </si>
  <si>
    <t>Kserokopiarka RICOH</t>
  </si>
  <si>
    <t>Laptop Toshiba - 2 szt</t>
  </si>
  <si>
    <t>Załącznik nr 1 do oświadczenia</t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</si>
  <si>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</si>
  <si>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</si>
  <si>
    <t xml:space="preserve">2. Zespół Ekonomiczno-Administracyjny Szkół - nie wykazano siedziba w Gimnazjum </t>
  </si>
  <si>
    <t>komputer Dell 755 Vista Bussines</t>
  </si>
  <si>
    <t>monitor LG 21,5"</t>
  </si>
  <si>
    <t>zestaw audiowizualny 200</t>
  </si>
  <si>
    <t>komputer 13/4GB/500GB/WIN7HP - 2 szt</t>
  </si>
  <si>
    <t>telefax laserowy PANASONIC KX-FL613</t>
  </si>
  <si>
    <t>drukarka HP DESKJET 2545</t>
  </si>
  <si>
    <t>monitor BENQ 21,5" LED</t>
  </si>
  <si>
    <t>tablica interaktywna iBoard 82" z wyposażeniem</t>
  </si>
  <si>
    <t>tablica interaktywna iBoard 82"</t>
  </si>
  <si>
    <t>Drukarka BROTHER MFC J6520DW</t>
  </si>
  <si>
    <t>Projektor szt 2</t>
  </si>
  <si>
    <t>Notebook Lenovo ThinkPad L430</t>
  </si>
  <si>
    <t>Tablet Lenovo ThinkPad</t>
  </si>
  <si>
    <t>Rzutnik BENQ MX503</t>
  </si>
  <si>
    <t>Notebook Dell E6500/Win Vista</t>
  </si>
  <si>
    <t>Notebook Dell Latidude E6500 - 2 szt</t>
  </si>
  <si>
    <t>Projektor BENO MX505 2 szt</t>
  </si>
  <si>
    <t>Notebook dell E5420 2 szt</t>
  </si>
  <si>
    <t>Radiomagnetofon Philips</t>
  </si>
  <si>
    <t>Projektor Nec UM301X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</si>
  <si>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</si>
  <si>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rok produkcji</t>
  </si>
  <si>
    <t>wartość (początkowa) - księgowa brutto</t>
  </si>
  <si>
    <t>system monitorowania - rozbudowa</t>
  </si>
  <si>
    <t>Kamera IP BCS - 3 szt</t>
  </si>
  <si>
    <t xml:space="preserve">3. Wykaz monitoringu wizyjnego - system kamer itp. </t>
  </si>
  <si>
    <t>Monitoring (4 kamery zewnętrzne, 1 wewnętrzna)</t>
  </si>
  <si>
    <t xml:space="preserve">komputer PC Adax Alfa </t>
  </si>
  <si>
    <t>dysk zewnętrzny</t>
  </si>
  <si>
    <t>tablet Lenco CoolTab 72</t>
  </si>
  <si>
    <t>radiomagnetofon JVC</t>
  </si>
  <si>
    <t xml:space="preserve">mikrofon bezprzewodowy zestaw </t>
  </si>
  <si>
    <t>chlodziarka BEKO</t>
  </si>
  <si>
    <t xml:space="preserve">zmywarka </t>
  </si>
  <si>
    <t>wieża CD Panasonic</t>
  </si>
  <si>
    <t>Radio z CD Lenco</t>
  </si>
  <si>
    <t>UPS-EUR 138</t>
  </si>
  <si>
    <t>Gigaset A 420 Duo</t>
  </si>
  <si>
    <t>Plac zabaw</t>
  </si>
  <si>
    <t>prowadzenie zajęć edukacyjno - wychowawczo - opiekuńczych</t>
  </si>
  <si>
    <t>Ekran AVTek Wall 200 elektryczny (2 szt.)</t>
  </si>
  <si>
    <t xml:space="preserve">Ekran elektryczny </t>
  </si>
  <si>
    <t xml:space="preserve">Notebook HP 250 </t>
  </si>
  <si>
    <t>3. Wykaz monitoringu wizyjnego - system kamer itp.</t>
  </si>
  <si>
    <t>Przyszkolna hala widowiskowo-sportowa w Golinie</t>
  </si>
  <si>
    <t>budynek przeznaczony na cele rekreacyjne</t>
  </si>
  <si>
    <t>Golina, ul. Kopernika</t>
  </si>
  <si>
    <t>Boisko ORLIK 2012( w tym monitoring20000zł+ławki 4841,77zł+siatka do bramki 400,00zł</t>
  </si>
  <si>
    <t>Drukarki HP LASERJET P1102</t>
  </si>
  <si>
    <t>Monitor BENQ 21.5" LED GW2255</t>
  </si>
  <si>
    <t>Skaner  EPSON PERFECTION U19</t>
  </si>
  <si>
    <t xml:space="preserve">Niszczarka Shredcat 8280 CC  </t>
  </si>
  <si>
    <t>Drukarka HP LASERJET PRO M225DW</t>
  </si>
  <si>
    <t>Drukarka  HP DESKJET 3525 WIFI</t>
  </si>
  <si>
    <t>Kserokopiarka eSTUDIO255</t>
  </si>
  <si>
    <t>Komputer Laptop NOT.LENOVO B50-80 W7P/WB.1P</t>
  </si>
  <si>
    <t>drukarka BROTHER DCP-J100</t>
  </si>
  <si>
    <t>komputer DELL OPTIPLEX 990</t>
  </si>
  <si>
    <t>siec bezprzewodowa</t>
  </si>
  <si>
    <t>Serwer HP ML30</t>
  </si>
  <si>
    <t>Drukarka Epson igłowa</t>
  </si>
  <si>
    <t>Komputer Dall 3800ST</t>
  </si>
  <si>
    <t>komputer DEL T3400C2D 3.0/4/160/W7/COA</t>
  </si>
  <si>
    <t>drukarka officejet pro 8100</t>
  </si>
  <si>
    <t>Urządzenie wielofunkcyjne HP laserjet pro MFP M225dw</t>
  </si>
  <si>
    <t>Gemini HPS 12 BLU kolumna aktywna 12'' z USB i bluetooth</t>
  </si>
  <si>
    <t>Allen&amp;Heath ZED 10FX mikser audio</t>
  </si>
  <si>
    <t>AKG WMS 40 mini 2 Dual Vokal SET podw. mikrofon bezprzewodowy</t>
  </si>
  <si>
    <t>mikrofon bezprzewodowy AKG WMS 40 Mini 2 dual Vocal SET</t>
  </si>
  <si>
    <t>Dynacord A-line 115A kolumna aktywna 500W 15"</t>
  </si>
  <si>
    <t>notebook HP</t>
  </si>
  <si>
    <t xml:space="preserve">Aparat </t>
  </si>
  <si>
    <t>projektor multimedialny</t>
  </si>
  <si>
    <t xml:space="preserve">Urządzenie Kserokopiarka RICOH 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</si>
  <si>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</si>
  <si>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</si>
  <si>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t>Laptop  HP 255 G5</t>
  </si>
  <si>
    <t>Centrum Usług Wspólnych</t>
  </si>
  <si>
    <t>2. Centrum Usług Wspólnych</t>
  </si>
  <si>
    <t>niszczarka</t>
  </si>
  <si>
    <t>01.01.2018 - OC   05.01.2018 - NNW</t>
  </si>
  <si>
    <t>31.12.2018 - OC   04.01.2019 - NNW</t>
  </si>
  <si>
    <t xml:space="preserve"> alarm podłączony do telefonu, gaśniceróznego typu - szt.17</t>
  </si>
  <si>
    <t>betonowe</t>
  </si>
  <si>
    <t xml:space="preserve">dachówka </t>
  </si>
  <si>
    <t>Centrum Usług Wspólnych w Golinie</t>
  </si>
  <si>
    <t>WYKAZ WSZYSTKICH LOKALIZACJI, W KTÓRYCH PROWADZONA JEST DZIAŁALNOŚĆ ORAZ LOKALIZACJI, GDZIE ZNAJDUJE SIĘ MIENIE NALEŻĄCE DO PAŃSTWA JEDNOSTKI (nie wykazane w tabeli dotyczacej budynków i budowli)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</si>
  <si>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</si>
  <si>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</si>
  <si>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</si>
  <si>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>1.</t>
  </si>
  <si>
    <t>Szkoła Podstawowa w Golinie, ul. Kopernika 12, 62-590 Golina - Centrum Usług Wspólnych użycza pomieszczenia</t>
  </si>
  <si>
    <t xml:space="preserve">rolety antywłamaniowe zewnętrzne, kasa pancerna,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</si>
  <si>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</si>
  <si>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</si>
  <si>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</si>
  <si>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</si>
  <si>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</si>
  <si>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</si>
  <si>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</si>
  <si>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</si>
  <si>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</si>
  <si>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</si>
  <si>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</si>
  <si>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</si>
  <si>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</si>
  <si>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</si>
  <si>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</si>
  <si>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</si>
  <si>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</si>
  <si>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</si>
  <si>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</si>
  <si>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</si>
  <si>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</si>
  <si>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</si>
  <si>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</si>
  <si>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</si>
  <si>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komputer 13/4GB/1TGB/WIN7HP - 2 szt.</t>
  </si>
  <si>
    <t>komputer HP zestaw x4 szt.</t>
  </si>
  <si>
    <t xml:space="preserve">Switch Cisco SLM2024T-EU, 26 portów </t>
  </si>
  <si>
    <t>komputer stacjonarny - 6 szt.</t>
  </si>
  <si>
    <t>telewizor Samsung</t>
  </si>
  <si>
    <t>Zasilacz UPS Eaton- 2 szt.</t>
  </si>
  <si>
    <t>Laptop - 22 szt.</t>
  </si>
  <si>
    <t>Laptop</t>
  </si>
  <si>
    <t>telewizor TOSHIBA</t>
  </si>
  <si>
    <t>Gigaset A 420 Duo czarny tel. bezprzewodowy</t>
  </si>
  <si>
    <t>Głośniki Logitech OEM S120 2 szt.</t>
  </si>
  <si>
    <t>TP-LINK TL-WPA4220KIT</t>
  </si>
  <si>
    <t>TP-Link RE200</t>
  </si>
  <si>
    <t>ASUS R541UA-DM1287T</t>
  </si>
  <si>
    <t>ASUS R540La-XX342T</t>
  </si>
  <si>
    <t>Rejestrator cyfrowy - wewnatrz budynku</t>
  </si>
  <si>
    <t>Monitor LCD 24 cale Acer - wewnątrz budynku</t>
  </si>
  <si>
    <t>Zasilacz UPS - wewnatrz budynku</t>
  </si>
  <si>
    <t>Dyski Survilence 2 szt. - wewnątrz budynku</t>
  </si>
  <si>
    <t>Kamery 3 szt. na zwenątrz</t>
  </si>
  <si>
    <t>Kamera 1 szt. wewnatrz budynku</t>
  </si>
  <si>
    <t>gasnica proszkowa GP6(ABC) - 1 szt. proszkowa GP - 2 (ABC) - 1 szt., system alarmowy dźwiękowy-przeciwkradzieżowy z powiadomieniem policji, kraty na oknach w jednym pomieszczeniu na parterze - biblioteka szkoły, jedne PCV - wejściowe</t>
  </si>
  <si>
    <t>gasnica na tłucze - 1, gasnica gp-6xabc-2 szt., system alarmowy dźwiękowy - z powiadomieniem policji, krty na 8 oknach w 2 salach na parterze, 3 drzwi PCV wejściowe</t>
  </si>
  <si>
    <t>Szkoła Podstawowa im. St. Wyspiańskiego w Kawnicach</t>
  </si>
  <si>
    <t>ul. Bursztynowa 31, Węglew, 62-590 Golina</t>
  </si>
  <si>
    <t>gaśnice: GP6-1 szt., GP2-1 szt., GP4 - 4 szt., GW-9z - 2 szt., GS5 - 2 szt.. 2 drzwi aluminiowe oszklone z podwójnymi zamkami; część piętra, w której znajdują się sale komputerowe zabezpiecza alarm dźwiękowy z sygnalizatorami świetlnymi znajdującymi się na korytarzu górnym i na zewnątrz budynku; wewnątrz i na zewnątrz budynku jest zamontowany monitoring wizyjny; w godzinach pracy placówki sprawowany jest także dozór przez pracowników obsługi</t>
  </si>
  <si>
    <t>ogrodzenie, monitoring, 2 gaśnice proszkowe (GP2), w godzinach pracy sprawowany jest dozór przez pracowników obsługi</t>
  </si>
  <si>
    <t>znajduje się na terenie boiska szkolnego, w zasięgu kamer z monitoringu</t>
  </si>
  <si>
    <t>NIE DOTYCZY</t>
  </si>
  <si>
    <t>Projektor Vivitek</t>
  </si>
  <si>
    <t>Zestaw multimedialny Vivitek (3 szt.)</t>
  </si>
  <si>
    <t>Laptop LENOVO 110-17IKB(3 szt.)</t>
  </si>
  <si>
    <t>Laptop ASUS X554LJ-XX1472T (6 szt.)</t>
  </si>
  <si>
    <t>Laptop ASUS R541UA-DM1287T (9 szt.)</t>
  </si>
  <si>
    <t>Monitoring wizyjny 2 kamery wewnątrz i 2 kamery na zewnątrz budynku szkoły</t>
  </si>
  <si>
    <t>taboret gazowy</t>
  </si>
  <si>
    <t xml:space="preserve">tablica interaktywna </t>
  </si>
  <si>
    <t xml:space="preserve">projektor </t>
  </si>
  <si>
    <t xml:space="preserve">wizualizer </t>
  </si>
  <si>
    <t>odtwarzacz blu-ray LG</t>
  </si>
  <si>
    <t xml:space="preserve">aparat cyfrowy Samsung </t>
  </si>
  <si>
    <t xml:space="preserve">wietratka udarowa </t>
  </si>
  <si>
    <t xml:space="preserve">kosiarka spalinowa </t>
  </si>
  <si>
    <t xml:space="preserve"> wiertarka  Dedra</t>
  </si>
  <si>
    <t xml:space="preserve">odkurzacz Karcher </t>
  </si>
  <si>
    <t xml:space="preserve">kosa spalinowa </t>
  </si>
  <si>
    <t>robot kuchenny Bosch</t>
  </si>
  <si>
    <t>wieża Philips</t>
  </si>
  <si>
    <t>zestaw nagłaśniajacy Igo System</t>
  </si>
  <si>
    <t>ogrzewacz wody Elektromet</t>
  </si>
  <si>
    <t>aparat cyfrowy Sony</t>
  </si>
  <si>
    <t>Monitoring ( 2 wewnętrzne)</t>
  </si>
  <si>
    <t>wariant II</t>
  </si>
  <si>
    <t>wariant I</t>
  </si>
  <si>
    <t>ul. Kazimierza Wielkiego 2, 62-590 Golina</t>
  </si>
  <si>
    <t>Komputer Lenowo ALL IN ONE + Mikrosoft Windows 2016PL Home&amp;Business</t>
  </si>
  <si>
    <t>Drukarka HP LJ PRO M402dne</t>
  </si>
  <si>
    <t>Kserokopiarka RIKOH MP2014AD</t>
  </si>
  <si>
    <t>Komputer Dell Optiplex 380 - 4 szt.</t>
  </si>
  <si>
    <t>MAN</t>
  </si>
  <si>
    <t>TGM 18.340 4x4 BB</t>
  </si>
  <si>
    <t>WMAN28ZZ0HY352430</t>
  </si>
  <si>
    <t>PKN73998</t>
  </si>
  <si>
    <t>16-03-2017</t>
  </si>
  <si>
    <t>16-03-2018</t>
  </si>
  <si>
    <t>15-03-2019</t>
  </si>
  <si>
    <t>Renault</t>
  </si>
  <si>
    <t>S110</t>
  </si>
  <si>
    <t>VF6JKSA0000003971</t>
  </si>
  <si>
    <t>PKN76998</t>
  </si>
  <si>
    <t>specjalny pożarniczy</t>
  </si>
  <si>
    <t>18-10-1990</t>
  </si>
  <si>
    <t>PKN49998</t>
  </si>
  <si>
    <t>1968+1998 III kondygnagnacja</t>
  </si>
  <si>
    <t>31-12-2018</t>
  </si>
  <si>
    <t>mieszkania komunalne</t>
  </si>
  <si>
    <t>Plac Kazimierza Wielkiego 15, Golina</t>
  </si>
  <si>
    <t>Plac Kazimierza Wielkiego 4, Golina</t>
  </si>
  <si>
    <t>ul. 1 Maja 1, Golina</t>
  </si>
  <si>
    <t>NOTEBOOK DELL 3570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</si>
  <si>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</si>
  <si>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</si>
  <si>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</si>
  <si>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</si>
  <si>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</si>
  <si>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</si>
  <si>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</si>
  <si>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</si>
  <si>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</si>
  <si>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</si>
  <si>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</si>
  <si>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</si>
  <si>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</si>
  <si>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</si>
  <si>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Skaner CANON LIDE 120</t>
  </si>
  <si>
    <t>40.</t>
  </si>
  <si>
    <t>Drukarka HP DESKJET 3635</t>
  </si>
  <si>
    <t>41.</t>
  </si>
  <si>
    <t>Niszczarka IDEAL 8280CC</t>
  </si>
  <si>
    <t>42.</t>
  </si>
  <si>
    <t>Urządzenie wielofunkcyjne HP LJ PRO M225DN</t>
  </si>
  <si>
    <t>43.</t>
  </si>
  <si>
    <t>44.</t>
  </si>
  <si>
    <t>Monitor BENO GW22 DSUB/DVI/HDMI</t>
  </si>
  <si>
    <t>45.</t>
  </si>
  <si>
    <t>UPS GT POWER 850 VA</t>
  </si>
  <si>
    <t>46.</t>
  </si>
  <si>
    <t xml:space="preserve">Monitor BENO GW2470H </t>
  </si>
  <si>
    <t>47.</t>
  </si>
  <si>
    <t>48.</t>
  </si>
  <si>
    <t>Projektor BENQ MX704</t>
  </si>
  <si>
    <t>Lokale mieszkalne w budynku przy placu Kazimierza Wielkiego 12</t>
  </si>
  <si>
    <t>Lokale mieszkalne w budynku oficyna Plac Kazimierza Wielkiego 15</t>
  </si>
  <si>
    <t>Lokale  mieszkalne w Budynek główny Plac Kazimierza Wielkiego 15</t>
  </si>
  <si>
    <t>Lokale mieszkalne w budynku przy placu Kazimierza Wielkiego 4</t>
  </si>
  <si>
    <t>Lokale mieszkalne w budynku oficyna 1 Maja 1</t>
  </si>
  <si>
    <t>Lokale mieszkalne w bydynku głównym 1 Maja 1</t>
  </si>
  <si>
    <t>murowany/cegła</t>
  </si>
  <si>
    <t>papa termozgrzewalna</t>
  </si>
  <si>
    <t>Poszkodowany</t>
  </si>
  <si>
    <t>Ubezpieczony</t>
  </si>
  <si>
    <t>Ubezpieczający</t>
  </si>
  <si>
    <t>Ryzyko</t>
  </si>
  <si>
    <t>Data Szkody</t>
  </si>
  <si>
    <t>Opis szkody</t>
  </si>
  <si>
    <t>Suma wypłat</t>
  </si>
  <si>
    <t>osoba trzecia</t>
  </si>
  <si>
    <t>Urząd Miejski</t>
  </si>
  <si>
    <t>Gmina Golina</t>
  </si>
  <si>
    <t>OC ogólne</t>
  </si>
  <si>
    <t>uraz ciała</t>
  </si>
  <si>
    <t>Przedszkole w Golinie "Baśniowy Dworek"</t>
  </si>
  <si>
    <t>Szyby</t>
  </si>
  <si>
    <t>pęknięcie szyby w drzwiach tarasowych</t>
  </si>
  <si>
    <t>brak informacji od Ubezpieczyciela</t>
  </si>
  <si>
    <t>Mienie od ognia i innych zdarzeń</t>
  </si>
  <si>
    <t>Zniszczenie sali dydaktyczno-wychowawczej wraz z wyposażeniem wskutek podpalenia przez nieznane osoby</t>
  </si>
  <si>
    <t>Informacje o szkodach w ostatnich 3 latach</t>
  </si>
  <si>
    <t>Tabela nr 5- Szkodowość w Gminie Golina</t>
  </si>
  <si>
    <t>Tabela nr 7</t>
  </si>
  <si>
    <t>Przebieg (km)</t>
  </si>
  <si>
    <t>Dopuszczalna masa całkowita (kg)</t>
  </si>
  <si>
    <t>Ładowność (kg)</t>
  </si>
  <si>
    <r>
      <t>Pojemność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</si>
  <si>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Ubezpieczony: OSP KAWNICE 6; 62-590 GOLINA; REGON: 310140149</t>
  </si>
  <si>
    <t>Budynek Biblioteki Publicznej w Golinie(termomodernizacja budynku 2013r.)</t>
  </si>
  <si>
    <t>budynek przeznaczony na cele kultury,czytelnictwa gminy</t>
  </si>
  <si>
    <t>Golina,Plac Kazimierza Wielkiego</t>
  </si>
  <si>
    <t>żelbetowe</t>
  </si>
  <si>
    <r>
      <t>WO 1600 zł/m</t>
    </r>
    <r>
      <rPr>
        <vertAlign val="superscript"/>
        <sz val="10"/>
        <rFont val="Arial"/>
        <family val="2"/>
      </rPr>
      <t>2</t>
    </r>
  </si>
  <si>
    <r>
      <t>WO 1600 zł/m</t>
    </r>
    <r>
      <rPr>
        <vertAlign val="superscript"/>
        <sz val="10"/>
        <rFont val="Arial"/>
        <family val="2"/>
      </rPr>
      <t>3</t>
    </r>
  </si>
  <si>
    <r>
      <t>WO 1600 zł/m</t>
    </r>
    <r>
      <rPr>
        <vertAlign val="superscript"/>
        <sz val="10"/>
        <rFont val="Arial"/>
        <family val="2"/>
      </rPr>
      <t>4</t>
    </r>
  </si>
  <si>
    <r>
      <t>WO 1600 zł/m</t>
    </r>
    <r>
      <rPr>
        <vertAlign val="superscript"/>
        <sz val="10"/>
        <rFont val="Arial"/>
        <family val="2"/>
      </rPr>
      <t>5</t>
    </r>
  </si>
  <si>
    <r>
      <t>WO 1600 zł/m</t>
    </r>
    <r>
      <rPr>
        <vertAlign val="superscript"/>
        <sz val="10"/>
        <rFont val="Arial"/>
        <family val="2"/>
      </rPr>
      <t>6</t>
    </r>
  </si>
  <si>
    <r>
      <t>WO 1600 zł/m</t>
    </r>
    <r>
      <rPr>
        <vertAlign val="superscript"/>
        <sz val="10"/>
        <rFont val="Arial"/>
        <family val="2"/>
      </rPr>
      <t>7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</si>
</sst>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_-* #,##0\ _z_ł_-;\-* #,##0\ _z_ł_-;_-* &quot;-&quot;??\ _z_ł_-;_-@_-"/>
  </numFmts>
  <fonts count="7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0"/>
      <color indexed="60"/>
      <name val="Arial"/>
      <family val="2"/>
    </font>
    <font>
      <sz val="10"/>
      <name val="Tahom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b/>
      <i/>
      <u val="single"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8"/>
      <name val="Verdana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name val="Tahoma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3" fillId="0" borderId="0">
      <alignment/>
      <protection/>
    </xf>
    <xf numFmtId="0" fontId="6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65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vertical="center" wrapText="1"/>
      <protection/>
    </xf>
    <xf numFmtId="44" fontId="0" fillId="0" borderId="10" xfId="63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9" fillId="0" borderId="10" xfId="54" applyFont="1" applyFill="1" applyBorder="1" applyAlignment="1">
      <alignment horizontal="center" vertical="top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1" fontId="19" fillId="0" borderId="10" xfId="54" applyNumberFormat="1" applyFont="1" applyFill="1" applyBorder="1" applyAlignment="1">
      <alignment horizontal="center" vertical="top" wrapText="1"/>
      <protection/>
    </xf>
    <xf numFmtId="3" fontId="19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19" fillId="34" borderId="10" xfId="54" applyFont="1" applyFill="1" applyBorder="1" applyAlignment="1">
      <alignment horizontal="center" vertical="top" wrapText="1"/>
      <protection/>
    </xf>
    <xf numFmtId="0" fontId="19" fillId="34" borderId="10" xfId="0" applyFont="1" applyFill="1" applyBorder="1" applyAlignment="1">
      <alignment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14" fontId="19" fillId="34" borderId="10" xfId="0" applyNumberFormat="1" applyFont="1" applyFill="1" applyBorder="1" applyAlignment="1">
      <alignment vertical="center"/>
    </xf>
    <xf numFmtId="49" fontId="19" fillId="34" borderId="10" xfId="0" applyNumberFormat="1" applyFont="1" applyFill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44" fontId="19" fillId="34" borderId="10" xfId="0" applyNumberFormat="1" applyFont="1" applyFill="1" applyBorder="1" applyAlignment="1">
      <alignment horizontal="center" vertical="center" wrapText="1"/>
    </xf>
    <xf numFmtId="3" fontId="19" fillId="34" borderId="10" xfId="0" applyNumberFormat="1" applyFont="1" applyFill="1" applyBorder="1" applyAlignment="1">
      <alignment horizontal="center" vertical="center" wrapText="1"/>
    </xf>
    <xf numFmtId="44" fontId="3" fillId="0" borderId="10" xfId="63" applyFont="1" applyFill="1" applyBorder="1" applyAlignment="1">
      <alignment horizontal="right" vertical="center" wrapText="1"/>
    </xf>
    <xf numFmtId="44" fontId="17" fillId="0" borderId="10" xfId="63" applyFont="1" applyBorder="1" applyAlignment="1">
      <alignment horizontal="right" vertical="center" wrapText="1"/>
    </xf>
    <xf numFmtId="44" fontId="0" fillId="0" borderId="10" xfId="63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9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64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44" fontId="0" fillId="0" borderId="10" xfId="0" applyNumberForma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vertical="center" wrapText="1"/>
    </xf>
    <xf numFmtId="164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4" fontId="0" fillId="0" borderId="10" xfId="63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right" vertical="center" wrapText="1"/>
    </xf>
    <xf numFmtId="44" fontId="0" fillId="34" borderId="10" xfId="63" applyFont="1" applyFill="1" applyBorder="1" applyAlignment="1">
      <alignment vertical="center"/>
    </xf>
    <xf numFmtId="44" fontId="0" fillId="0" borderId="10" xfId="63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35" borderId="10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19" fillId="35" borderId="10" xfId="0" applyFont="1" applyFill="1" applyBorder="1" applyAlignment="1">
      <alignment horizontal="center" vertical="center" wrapText="1"/>
    </xf>
    <xf numFmtId="3" fontId="19" fillId="35" borderId="10" xfId="0" applyNumberFormat="1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/>
    </xf>
    <xf numFmtId="0" fontId="19" fillId="35" borderId="10" xfId="54" applyFont="1" applyFill="1" applyBorder="1" applyAlignment="1">
      <alignment horizontal="center" vertical="top" wrapText="1"/>
      <protection/>
    </xf>
    <xf numFmtId="0" fontId="19" fillId="35" borderId="10" xfId="54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 vertical="center"/>
    </xf>
    <xf numFmtId="0" fontId="0" fillId="35" borderId="13" xfId="0" applyFont="1" applyFill="1" applyBorder="1" applyAlignment="1">
      <alignment vertical="center"/>
    </xf>
    <xf numFmtId="0" fontId="19" fillId="34" borderId="10" xfId="54" applyFont="1" applyFill="1" applyBorder="1" applyAlignment="1">
      <alignment horizontal="center" vertical="center" wrapText="1"/>
      <protection/>
    </xf>
    <xf numFmtId="14" fontId="19" fillId="0" borderId="10" xfId="54" applyNumberFormat="1" applyFont="1" applyFill="1" applyBorder="1" applyAlignment="1">
      <alignment horizontal="center" vertical="center" wrapText="1"/>
      <protection/>
    </xf>
    <xf numFmtId="14" fontId="19" fillId="0" borderId="10" xfId="54" applyNumberFormat="1" applyFont="1" applyFill="1" applyBorder="1" applyAlignment="1">
      <alignment horizontal="center" vertical="top" wrapText="1"/>
      <protection/>
    </xf>
    <xf numFmtId="14" fontId="19" fillId="34" borderId="10" xfId="54" applyNumberFormat="1" applyFont="1" applyFill="1" applyBorder="1" applyAlignment="1">
      <alignment horizontal="center" vertical="top" wrapText="1"/>
      <protection/>
    </xf>
    <xf numFmtId="14" fontId="19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4" fillId="0" borderId="17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 quotePrefix="1">
      <alignment horizontal="center"/>
    </xf>
    <xf numFmtId="0" fontId="29" fillId="34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4" fontId="29" fillId="34" borderId="10" xfId="67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 quotePrefix="1">
      <alignment horizontal="center" vertical="center"/>
    </xf>
    <xf numFmtId="0" fontId="29" fillId="34" borderId="10" xfId="0" applyFont="1" applyFill="1" applyBorder="1" applyAlignment="1">
      <alignment horizontal="center" vertical="center" wrapText="1"/>
    </xf>
    <xf numFmtId="44" fontId="29" fillId="34" borderId="10" xfId="63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44" fontId="0" fillId="34" borderId="10" xfId="63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0" fillId="0" borderId="10" xfId="54" applyNumberFormat="1" applyFont="1" applyFill="1" applyBorder="1" applyAlignment="1">
      <alignment horizontal="right" vertical="center" wrapText="1"/>
      <protection/>
    </xf>
    <xf numFmtId="1" fontId="19" fillId="34" borderId="10" xfId="0" applyNumberFormat="1" applyFont="1" applyFill="1" applyBorder="1" applyAlignment="1">
      <alignment horizontal="center" vertical="center" wrapText="1"/>
    </xf>
    <xf numFmtId="1" fontId="19" fillId="35" borderId="10" xfId="0" applyNumberFormat="1" applyFont="1" applyFill="1" applyBorder="1" applyAlignment="1">
      <alignment horizontal="center" vertical="center" wrapText="1"/>
    </xf>
    <xf numFmtId="44" fontId="0" fillId="34" borderId="10" xfId="63" applyFont="1" applyFill="1" applyBorder="1" applyAlignment="1">
      <alignment horizontal="right" vertical="center" wrapText="1"/>
    </xf>
    <xf numFmtId="0" fontId="0" fillId="35" borderId="15" xfId="0" applyFont="1" applyFill="1" applyBorder="1" applyAlignment="1">
      <alignment vertical="center"/>
    </xf>
    <xf numFmtId="14" fontId="19" fillId="0" borderId="19" xfId="0" applyNumberFormat="1" applyFont="1" applyFill="1" applyBorder="1" applyAlignment="1">
      <alignment horizontal="center" vertical="center"/>
    </xf>
    <xf numFmtId="0" fontId="19" fillId="0" borderId="19" xfId="54" applyFont="1" applyFill="1" applyBorder="1" applyAlignment="1">
      <alignment horizontal="center" vertical="center" wrapText="1"/>
      <protection/>
    </xf>
    <xf numFmtId="14" fontId="19" fillId="0" borderId="19" xfId="54" applyNumberFormat="1" applyFont="1" applyFill="1" applyBorder="1" applyAlignment="1">
      <alignment horizontal="center" vertical="center" wrapText="1"/>
      <protection/>
    </xf>
    <xf numFmtId="0" fontId="19" fillId="35" borderId="19" xfId="54" applyFont="1" applyFill="1" applyBorder="1" applyAlignment="1">
      <alignment horizontal="center" vertical="center" wrapText="1"/>
      <protection/>
    </xf>
    <xf numFmtId="0" fontId="19" fillId="34" borderId="19" xfId="54" applyFont="1" applyFill="1" applyBorder="1" applyAlignment="1">
      <alignment horizontal="center" vertical="center" wrapText="1"/>
      <protection/>
    </xf>
    <xf numFmtId="0" fontId="0" fillId="35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3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3" fillId="35" borderId="2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64" fontId="0" fillId="34" borderId="13" xfId="0" applyNumberFormat="1" applyFont="1" applyFill="1" applyBorder="1" applyAlignment="1">
      <alignment horizontal="right" vertical="center"/>
    </xf>
    <xf numFmtId="164" fontId="0" fillId="34" borderId="0" xfId="0" applyNumberFormat="1" applyFont="1" applyFill="1" applyAlignment="1">
      <alignment horizontal="right" vertical="center"/>
    </xf>
    <xf numFmtId="164" fontId="0" fillId="34" borderId="27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horizontal="right" vertical="center"/>
    </xf>
    <xf numFmtId="164" fontId="0" fillId="34" borderId="27" xfId="0" applyNumberFormat="1" applyFont="1" applyFill="1" applyBorder="1" applyAlignment="1">
      <alignment horizontal="right" vertical="center"/>
    </xf>
    <xf numFmtId="0" fontId="31" fillId="34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horizontal="center" vertical="center"/>
    </xf>
    <xf numFmtId="49" fontId="31" fillId="34" borderId="10" xfId="0" applyNumberFormat="1" applyFont="1" applyFill="1" applyBorder="1" applyAlignment="1">
      <alignment horizontal="center" vertical="center"/>
    </xf>
    <xf numFmtId="0" fontId="31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14" borderId="10" xfId="0" applyFont="1" applyFill="1" applyBorder="1" applyAlignment="1">
      <alignment/>
    </xf>
    <xf numFmtId="0" fontId="0" fillId="14" borderId="10" xfId="0" applyFont="1" applyFill="1" applyBorder="1" applyAlignment="1">
      <alignment horizontal="center" vertical="center" wrapText="1"/>
    </xf>
    <xf numFmtId="0" fontId="0" fillId="14" borderId="19" xfId="0" applyFont="1" applyFill="1" applyBorder="1" applyAlignment="1">
      <alignment/>
    </xf>
    <xf numFmtId="0" fontId="0" fillId="14" borderId="16" xfId="0" applyFont="1" applyFill="1" applyBorder="1" applyAlignment="1">
      <alignment horizontal="center" vertical="center" wrapText="1"/>
    </xf>
    <xf numFmtId="0" fontId="70" fillId="14" borderId="28" xfId="53" applyNumberFormat="1" applyFont="1" applyFill="1" applyBorder="1" applyAlignment="1">
      <alignment horizontal="center" vertical="center"/>
      <protection/>
    </xf>
    <xf numFmtId="0" fontId="70" fillId="14" borderId="29" xfId="53" applyNumberFormat="1" applyFont="1" applyFill="1" applyBorder="1" applyAlignment="1">
      <alignment horizontal="center" vertical="center" wrapText="1"/>
      <protection/>
    </xf>
    <xf numFmtId="0" fontId="70" fillId="14" borderId="29" xfId="53" applyNumberFormat="1" applyFont="1" applyFill="1" applyBorder="1" applyAlignment="1">
      <alignment horizontal="center" vertical="center"/>
      <protection/>
    </xf>
    <xf numFmtId="14" fontId="70" fillId="14" borderId="29" xfId="53" applyNumberFormat="1" applyFont="1" applyFill="1" applyBorder="1" applyAlignment="1">
      <alignment horizontal="center" vertical="center"/>
      <protection/>
    </xf>
    <xf numFmtId="164" fontId="70" fillId="14" borderId="30" xfId="53" applyNumberFormat="1" applyFont="1" applyFill="1" applyBorder="1" applyAlignment="1">
      <alignment horizontal="center" vertical="center"/>
      <protection/>
    </xf>
    <xf numFmtId="0" fontId="63" fillId="0" borderId="10" xfId="53" applyNumberFormat="1" applyBorder="1" applyAlignment="1">
      <alignment wrapText="1"/>
      <protection/>
    </xf>
    <xf numFmtId="0" fontId="63" fillId="0" borderId="10" xfId="53" applyNumberFormat="1" applyBorder="1">
      <alignment/>
      <protection/>
    </xf>
    <xf numFmtId="14" fontId="63" fillId="0" borderId="10" xfId="53" applyNumberFormat="1" applyBorder="1">
      <alignment/>
      <protection/>
    </xf>
    <xf numFmtId="0" fontId="63" fillId="0" borderId="24" xfId="53" applyNumberFormat="1" applyBorder="1" applyAlignment="1">
      <alignment wrapText="1"/>
      <protection/>
    </xf>
    <xf numFmtId="164" fontId="63" fillId="0" borderId="25" xfId="53" applyNumberFormat="1" applyBorder="1">
      <alignment/>
      <protection/>
    </xf>
    <xf numFmtId="0" fontId="63" fillId="0" borderId="26" xfId="53" applyNumberFormat="1" applyBorder="1" applyAlignment="1">
      <alignment wrapText="1"/>
      <protection/>
    </xf>
    <xf numFmtId="0" fontId="63" fillId="0" borderId="18" xfId="53" applyNumberFormat="1" applyBorder="1" applyAlignment="1">
      <alignment wrapText="1"/>
      <protection/>
    </xf>
    <xf numFmtId="0" fontId="63" fillId="0" borderId="18" xfId="53" applyNumberFormat="1" applyBorder="1">
      <alignment/>
      <protection/>
    </xf>
    <xf numFmtId="14" fontId="63" fillId="0" borderId="18" xfId="53" applyNumberFormat="1" applyBorder="1">
      <alignment/>
      <protection/>
    </xf>
    <xf numFmtId="164" fontId="63" fillId="0" borderId="21" xfId="53" applyNumberFormat="1" applyBorder="1">
      <alignment/>
      <protection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9" fillId="34" borderId="2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/>
    </xf>
    <xf numFmtId="0" fontId="19" fillId="34" borderId="2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66" fontId="0" fillId="0" borderId="31" xfId="42" applyNumberFormat="1" applyFont="1" applyFill="1" applyBorder="1" applyAlignment="1">
      <alignment horizontal="center" vertical="center" wrapText="1"/>
    </xf>
    <xf numFmtId="44" fontId="0" fillId="34" borderId="18" xfId="63" applyFont="1" applyFill="1" applyBorder="1" applyAlignment="1">
      <alignment vertical="center"/>
    </xf>
    <xf numFmtId="14" fontId="19" fillId="0" borderId="18" xfId="0" applyNumberFormat="1" applyFont="1" applyFill="1" applyBorder="1" applyAlignment="1">
      <alignment horizontal="center" vertical="center"/>
    </xf>
    <xf numFmtId="14" fontId="19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wrapText="1"/>
    </xf>
    <xf numFmtId="0" fontId="21" fillId="0" borderId="32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33" xfId="55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33" xfId="54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4" fontId="3" fillId="0" borderId="0" xfId="63" applyFont="1" applyAlignment="1">
      <alignment horizontal="right" vertical="center"/>
    </xf>
    <xf numFmtId="44" fontId="6" fillId="0" borderId="10" xfId="63" applyFont="1" applyBorder="1" applyAlignment="1">
      <alignment horizontal="right" vertical="center" wrapText="1"/>
    </xf>
    <xf numFmtId="44" fontId="3" fillId="0" borderId="10" xfId="63" applyFont="1" applyBorder="1" applyAlignment="1">
      <alignment horizontal="right" vertical="center" wrapText="1"/>
    </xf>
    <xf numFmtId="44" fontId="3" fillId="36" borderId="10" xfId="63" applyFont="1" applyFill="1" applyBorder="1" applyAlignment="1">
      <alignment horizontal="right" vertical="center" wrapText="1"/>
    </xf>
    <xf numFmtId="44" fontId="0" fillId="0" borderId="0" xfId="63" applyFont="1" applyAlignment="1">
      <alignment horizontal="right" vertical="center" wrapText="1"/>
    </xf>
    <xf numFmtId="44" fontId="0" fillId="0" borderId="0" xfId="63" applyFont="1" applyAlignment="1">
      <alignment horizontal="right" vertical="center"/>
    </xf>
    <xf numFmtId="44" fontId="20" fillId="0" borderId="10" xfId="63" applyFont="1" applyFill="1" applyBorder="1" applyAlignment="1">
      <alignment horizontal="right" vertical="center" wrapText="1"/>
    </xf>
    <xf numFmtId="44" fontId="20" fillId="0" borderId="34" xfId="63" applyFont="1" applyFill="1" applyBorder="1" applyAlignment="1">
      <alignment horizontal="right" vertical="center" wrapText="1"/>
    </xf>
    <xf numFmtId="44" fontId="20" fillId="0" borderId="14" xfId="63" applyFont="1" applyFill="1" applyBorder="1" applyAlignment="1">
      <alignment horizontal="right" vertical="center" wrapText="1"/>
    </xf>
    <xf numFmtId="44" fontId="21" fillId="0" borderId="10" xfId="63" applyFont="1" applyFill="1" applyBorder="1" applyAlignment="1">
      <alignment horizontal="right" vertical="center" wrapText="1"/>
    </xf>
    <xf numFmtId="44" fontId="3" fillId="34" borderId="10" xfId="63" applyFont="1" applyFill="1" applyBorder="1" applyAlignment="1">
      <alignment horizontal="right" vertical="center" wrapText="1"/>
    </xf>
    <xf numFmtId="44" fontId="0" fillId="0" borderId="10" xfId="63" applyFont="1" applyFill="1" applyBorder="1" applyAlignment="1">
      <alignment horizontal="right" vertical="center"/>
    </xf>
    <xf numFmtId="44" fontId="9" fillId="0" borderId="10" xfId="63" applyFont="1" applyFill="1" applyBorder="1" applyAlignment="1">
      <alignment horizontal="right" vertical="center" wrapText="1"/>
    </xf>
    <xf numFmtId="44" fontId="0" fillId="0" borderId="33" xfId="63" applyFont="1" applyFill="1" applyBorder="1" applyAlignment="1">
      <alignment horizontal="right" vertical="center" wrapText="1"/>
    </xf>
    <xf numFmtId="44" fontId="3" fillId="0" borderId="10" xfId="63" applyFont="1" applyFill="1" applyBorder="1" applyAlignment="1">
      <alignment horizontal="right" vertical="center"/>
    </xf>
    <xf numFmtId="44" fontId="0" fillId="0" borderId="13" xfId="63" applyFont="1" applyFill="1" applyBorder="1" applyAlignment="1">
      <alignment horizontal="right" vertical="center" wrapText="1"/>
    </xf>
    <xf numFmtId="44" fontId="0" fillId="0" borderId="0" xfId="63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44" fontId="0" fillId="0" borderId="33" xfId="63" applyFont="1" applyFill="1" applyBorder="1" applyAlignment="1">
      <alignment horizontal="right" vertical="center" wrapText="1"/>
    </xf>
    <xf numFmtId="8" fontId="0" fillId="0" borderId="0" xfId="0" applyNumberFormat="1" applyFont="1" applyFill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 wrapText="1"/>
    </xf>
    <xf numFmtId="44" fontId="3" fillId="0" borderId="11" xfId="63" applyFont="1" applyFill="1" applyBorder="1" applyAlignment="1">
      <alignment horizontal="right" vertical="center" wrapText="1"/>
    </xf>
    <xf numFmtId="0" fontId="0" fillId="34" borderId="27" xfId="0" applyFont="1" applyFill="1" applyBorder="1" applyAlignment="1">
      <alignment horizontal="center" wrapText="1"/>
    </xf>
    <xf numFmtId="44" fontId="0" fillId="34" borderId="10" xfId="63" applyFont="1" applyFill="1" applyBorder="1" applyAlignment="1">
      <alignment vertical="center" wrapText="1"/>
    </xf>
    <xf numFmtId="44" fontId="0" fillId="34" borderId="10" xfId="63" applyFont="1" applyFill="1" applyBorder="1" applyAlignment="1">
      <alignment vertical="center" wrapText="1"/>
    </xf>
    <xf numFmtId="44" fontId="0" fillId="0" borderId="10" xfId="63" applyFont="1" applyFill="1" applyBorder="1" applyAlignment="1">
      <alignment vertical="center" wrapText="1"/>
    </xf>
    <xf numFmtId="164" fontId="3" fillId="14" borderId="35" xfId="0" applyNumberFormat="1" applyFont="1" applyFill="1" applyBorder="1" applyAlignment="1">
      <alignment horizontal="right"/>
    </xf>
    <xf numFmtId="44" fontId="3" fillId="0" borderId="10" xfId="0" applyNumberFormat="1" applyFont="1" applyFill="1" applyBorder="1" applyAlignment="1">
      <alignment/>
    </xf>
    <xf numFmtId="0" fontId="3" fillId="14" borderId="10" xfId="0" applyFont="1" applyFill="1" applyBorder="1" applyAlignment="1">
      <alignment horizontal="center" vertical="center" wrapText="1"/>
    </xf>
    <xf numFmtId="44" fontId="0" fillId="34" borderId="10" xfId="63" applyFont="1" applyFill="1" applyBorder="1" applyAlignment="1">
      <alignment horizontal="center" vertical="center" wrapText="1"/>
    </xf>
    <xf numFmtId="44" fontId="3" fillId="14" borderId="10" xfId="63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4" fontId="3" fillId="0" borderId="10" xfId="63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14" borderId="36" xfId="0" applyFont="1" applyFill="1" applyBorder="1" applyAlignment="1">
      <alignment horizontal="center"/>
    </xf>
    <xf numFmtId="0" fontId="3" fillId="14" borderId="37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44" fontId="3" fillId="14" borderId="10" xfId="63" applyFont="1" applyFill="1" applyBorder="1" applyAlignment="1">
      <alignment horizontal="left" vertical="center" wrapText="1"/>
    </xf>
    <xf numFmtId="0" fontId="3" fillId="14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7" borderId="19" xfId="0" applyFont="1" applyFill="1" applyBorder="1" applyAlignment="1">
      <alignment horizontal="left" vertical="center" wrapText="1"/>
    </xf>
    <xf numFmtId="0" fontId="3" fillId="37" borderId="43" xfId="0" applyFont="1" applyFill="1" applyBorder="1" applyAlignment="1">
      <alignment horizontal="left" vertical="center" wrapText="1"/>
    </xf>
    <xf numFmtId="0" fontId="3" fillId="37" borderId="16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33" fillId="35" borderId="54" xfId="0" applyFont="1" applyFill="1" applyBorder="1" applyAlignment="1">
      <alignment horizontal="center" vertical="center" wrapText="1"/>
    </xf>
    <xf numFmtId="0" fontId="33" fillId="35" borderId="43" xfId="0" applyFont="1" applyFill="1" applyBorder="1" applyAlignment="1">
      <alignment horizontal="center" vertical="center" wrapText="1"/>
    </xf>
    <xf numFmtId="0" fontId="33" fillId="35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załączniki 2009 r. GOLINA" xfId="54"/>
    <cellStyle name="Normalny_Zeszyt1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1114425</xdr:colOff>
      <xdr:row>7</xdr:row>
      <xdr:rowOff>66675</xdr:rowOff>
    </xdr:from>
    <xdr:to>
      <xdr:col>7</xdr:col>
      <xdr:colOff>409575</xdr:colOff>
      <xdr:row>9</xdr:row>
      <xdr:rowOff>123825</xdr:rowOff>
    </xdr:to>
    <xdr:sp>
      <xdr:nvSpPr>
        <xdr:cNvPr id="1" name="Text Box 1" hidden="1"/>
        <xdr:cNvSpPr txBox="1">
          <a:spLocks noChangeArrowheads="1"/>
        </xdr:cNvSpPr>
      </xdr:nvSpPr>
      <xdr:spPr>
        <a:xfrm>
          <a:off x="5848350" y="2381250"/>
          <a:ext cx="12192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1114425</xdr:colOff>
      <xdr:row>16</xdr:row>
      <xdr:rowOff>266700</xdr:rowOff>
    </xdr:from>
    <xdr:to>
      <xdr:col>7</xdr:col>
      <xdr:colOff>409575</xdr:colOff>
      <xdr:row>19</xdr:row>
      <xdr:rowOff>161925</xdr:rowOff>
    </xdr:to>
    <xdr:sp>
      <xdr:nvSpPr>
        <xdr:cNvPr id="2" name="Text Box 2" hidden="1"/>
        <xdr:cNvSpPr txBox="1">
          <a:spLocks noChangeArrowheads="1"/>
        </xdr:cNvSpPr>
      </xdr:nvSpPr>
      <xdr:spPr>
        <a:xfrm>
          <a:off x="5848350" y="5495925"/>
          <a:ext cx="1219200" cy="8667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60" zoomScaleNormal="120" zoomScalePageLayoutView="0" workbookViewId="0" topLeftCell="A1">
      <selection activeCell="H12" sqref="H12"/>
    </sheetView>
  </sheetViews>
  <sheetFormatPr defaultColWidth="9.140625" defaultRowHeight="12.75"/>
  <cols>
    <col min="1" max="1" width="5.421875" style="0" customWidth="1"/>
    <col min="2" max="3" width="43.8515625" style="0" customWidth="1"/>
    <col min="4" max="4" width="23.28125" style="0" customWidth="1"/>
    <col min="5" max="5" width="18.7109375" style="38" customWidth="1"/>
    <col min="6" max="6" width="10.421875" style="38" customWidth="1"/>
    <col min="7" max="7" width="34.00390625" style="38" customWidth="1"/>
    <col min="8" max="8" width="13.8515625" style="0" customWidth="1"/>
    <col min="9" max="9" width="14.57421875" style="38" customWidth="1"/>
    <col min="10" max="10" width="30.00390625" style="81" customWidth="1"/>
    <col min="11" max="11" width="18.421875" style="0" customWidth="1"/>
    <col min="12" max="12" width="9.421875" style="0" customWidth="1"/>
    <col min="13" max="13" width="23.421875" style="0" customWidth="1"/>
  </cols>
  <sheetData>
    <row r="1" spans="1:13" ht="18.75">
      <c r="A1" s="161" t="s">
        <v>109</v>
      </c>
      <c r="B1" s="162"/>
      <c r="C1" s="162"/>
      <c r="D1" s="162"/>
      <c r="E1" s="163"/>
      <c r="F1" s="163"/>
      <c r="G1" s="163"/>
      <c r="H1" s="164"/>
      <c r="I1" s="163"/>
      <c r="J1" s="165"/>
      <c r="K1" s="162"/>
      <c r="L1" s="162"/>
      <c r="M1" s="162"/>
    </row>
    <row r="2" spans="1:13" ht="18">
      <c r="A2" s="162"/>
      <c r="B2" s="162"/>
      <c r="C2" s="162"/>
      <c r="D2" s="162"/>
      <c r="E2" s="163"/>
      <c r="F2" s="163"/>
      <c r="G2" s="163"/>
      <c r="H2" s="162"/>
      <c r="I2" s="163"/>
      <c r="J2" s="165"/>
      <c r="K2" s="162"/>
      <c r="L2" s="162"/>
      <c r="M2" s="162"/>
    </row>
    <row r="3" spans="1:13" ht="216">
      <c r="A3" s="166" t="s">
        <v>3</v>
      </c>
      <c r="B3" s="166" t="s">
        <v>4</v>
      </c>
      <c r="C3" s="166" t="s">
        <v>110</v>
      </c>
      <c r="D3" s="166" t="s">
        <v>5</v>
      </c>
      <c r="E3" s="166" t="s">
        <v>6</v>
      </c>
      <c r="F3" s="166" t="s">
        <v>1</v>
      </c>
      <c r="G3" s="167" t="s">
        <v>34</v>
      </c>
      <c r="H3" s="167" t="s">
        <v>7</v>
      </c>
      <c r="I3" s="167" t="s">
        <v>33</v>
      </c>
      <c r="J3" s="167" t="s">
        <v>167</v>
      </c>
      <c r="K3" s="167" t="s">
        <v>168</v>
      </c>
      <c r="L3" s="167" t="s">
        <v>169</v>
      </c>
      <c r="M3" s="167" t="s">
        <v>35</v>
      </c>
    </row>
    <row r="4" spans="1:13" ht="54">
      <c r="A4" s="168">
        <v>1</v>
      </c>
      <c r="B4" s="169" t="s">
        <v>68</v>
      </c>
      <c r="C4" s="169" t="s">
        <v>141</v>
      </c>
      <c r="D4" s="170" t="s">
        <v>69</v>
      </c>
      <c r="E4" s="171" t="s">
        <v>70</v>
      </c>
      <c r="F4" s="171" t="s">
        <v>71</v>
      </c>
      <c r="G4" s="172" t="s">
        <v>72</v>
      </c>
      <c r="H4" s="173">
        <v>43</v>
      </c>
      <c r="I4" s="174" t="s">
        <v>334</v>
      </c>
      <c r="J4" s="173"/>
      <c r="K4" s="175" t="s">
        <v>179</v>
      </c>
      <c r="L4" s="175" t="s">
        <v>179</v>
      </c>
      <c r="M4" s="173"/>
    </row>
    <row r="5" spans="1:13" s="69" customFormat="1" ht="72">
      <c r="A5" s="173">
        <v>2</v>
      </c>
      <c r="B5" s="228" t="s">
        <v>498</v>
      </c>
      <c r="C5" s="228" t="s">
        <v>148</v>
      </c>
      <c r="D5" s="229" t="s">
        <v>73</v>
      </c>
      <c r="E5" s="230" t="s">
        <v>74</v>
      </c>
      <c r="F5" s="230" t="s">
        <v>75</v>
      </c>
      <c r="G5" s="231" t="s">
        <v>156</v>
      </c>
      <c r="H5" s="173">
        <v>8</v>
      </c>
      <c r="I5" s="173">
        <v>0</v>
      </c>
      <c r="J5" s="181" t="s">
        <v>316</v>
      </c>
      <c r="K5" s="175" t="s">
        <v>179</v>
      </c>
      <c r="L5" s="175" t="s">
        <v>179</v>
      </c>
      <c r="M5" s="178">
        <v>1280004</v>
      </c>
    </row>
    <row r="6" spans="1:13" s="69" customFormat="1" ht="25.5" customHeight="1">
      <c r="A6" s="175">
        <v>3</v>
      </c>
      <c r="B6" s="228" t="s">
        <v>76</v>
      </c>
      <c r="C6" s="228" t="s">
        <v>147</v>
      </c>
      <c r="D6" s="229" t="s">
        <v>77</v>
      </c>
      <c r="E6" s="230" t="s">
        <v>78</v>
      </c>
      <c r="F6" s="230" t="s">
        <v>79</v>
      </c>
      <c r="G6" s="232" t="s">
        <v>80</v>
      </c>
      <c r="H6" s="173">
        <v>92</v>
      </c>
      <c r="I6" s="173">
        <v>601</v>
      </c>
      <c r="J6" s="173" t="s">
        <v>317</v>
      </c>
      <c r="K6" s="175" t="s">
        <v>179</v>
      </c>
      <c r="L6" s="175" t="s">
        <v>179</v>
      </c>
      <c r="M6" s="178"/>
    </row>
    <row r="7" spans="1:13" s="69" customFormat="1" ht="25.5" customHeight="1">
      <c r="A7" s="175">
        <v>5</v>
      </c>
      <c r="B7" s="228" t="s">
        <v>155</v>
      </c>
      <c r="C7" s="228" t="s">
        <v>149</v>
      </c>
      <c r="D7" s="229" t="s">
        <v>81</v>
      </c>
      <c r="E7" s="230" t="s">
        <v>82</v>
      </c>
      <c r="F7" s="230" t="s">
        <v>83</v>
      </c>
      <c r="G7" s="233" t="s">
        <v>84</v>
      </c>
      <c r="H7" s="173">
        <v>20</v>
      </c>
      <c r="I7" s="173">
        <v>120</v>
      </c>
      <c r="J7" s="173" t="s">
        <v>318</v>
      </c>
      <c r="K7" s="175" t="s">
        <v>179</v>
      </c>
      <c r="L7" s="175" t="s">
        <v>179</v>
      </c>
      <c r="M7" s="178"/>
    </row>
    <row r="8" spans="1:13" s="69" customFormat="1" ht="51.75" customHeight="1">
      <c r="A8" s="173">
        <v>6</v>
      </c>
      <c r="B8" s="228" t="s">
        <v>85</v>
      </c>
      <c r="C8" s="228" t="s">
        <v>150</v>
      </c>
      <c r="D8" s="229" t="s">
        <v>86</v>
      </c>
      <c r="E8" s="230" t="s">
        <v>87</v>
      </c>
      <c r="F8" s="230" t="s">
        <v>79</v>
      </c>
      <c r="G8" s="230" t="s">
        <v>80</v>
      </c>
      <c r="H8" s="173">
        <v>27</v>
      </c>
      <c r="I8" s="173">
        <v>81</v>
      </c>
      <c r="J8" s="181" t="s">
        <v>319</v>
      </c>
      <c r="K8" s="175" t="s">
        <v>179</v>
      </c>
      <c r="L8" s="175" t="s">
        <v>179</v>
      </c>
      <c r="M8" s="178"/>
    </row>
    <row r="9" spans="1:13" s="234" customFormat="1" ht="36">
      <c r="A9" s="175">
        <v>7</v>
      </c>
      <c r="B9" s="228" t="s">
        <v>561</v>
      </c>
      <c r="C9" s="228" t="s">
        <v>562</v>
      </c>
      <c r="D9" s="229" t="s">
        <v>89</v>
      </c>
      <c r="E9" s="230" t="s">
        <v>90</v>
      </c>
      <c r="F9" s="230" t="s">
        <v>91</v>
      </c>
      <c r="G9" s="230" t="s">
        <v>80</v>
      </c>
      <c r="H9" s="173">
        <v>36</v>
      </c>
      <c r="I9" s="173">
        <v>285</v>
      </c>
      <c r="J9" s="173" t="s">
        <v>197</v>
      </c>
      <c r="K9" s="175" t="s">
        <v>179</v>
      </c>
      <c r="L9" s="175" t="s">
        <v>179</v>
      </c>
      <c r="M9" s="178"/>
    </row>
    <row r="10" spans="1:13" ht="25.5" customHeight="1">
      <c r="A10" s="176">
        <v>8</v>
      </c>
      <c r="B10" s="169" t="s">
        <v>92</v>
      </c>
      <c r="C10" s="169" t="s">
        <v>151</v>
      </c>
      <c r="D10" s="170" t="s">
        <v>93</v>
      </c>
      <c r="E10" s="171" t="s">
        <v>94</v>
      </c>
      <c r="F10" s="171" t="s">
        <v>79</v>
      </c>
      <c r="G10" s="177" t="s">
        <v>80</v>
      </c>
      <c r="H10" s="173">
        <v>25</v>
      </c>
      <c r="I10" s="175">
        <v>113</v>
      </c>
      <c r="J10" s="173" t="s">
        <v>317</v>
      </c>
      <c r="K10" s="175" t="s">
        <v>179</v>
      </c>
      <c r="L10" s="175" t="s">
        <v>179</v>
      </c>
      <c r="M10" s="178">
        <v>1259278.21</v>
      </c>
    </row>
    <row r="11" spans="1:13" s="7" customFormat="1" ht="72">
      <c r="A11" s="168">
        <v>9</v>
      </c>
      <c r="B11" s="169" t="s">
        <v>95</v>
      </c>
      <c r="C11" s="169" t="s">
        <v>124</v>
      </c>
      <c r="D11" s="170" t="s">
        <v>96</v>
      </c>
      <c r="E11" s="171" t="s">
        <v>97</v>
      </c>
      <c r="F11" s="171" t="s">
        <v>98</v>
      </c>
      <c r="G11" s="179" t="s">
        <v>99</v>
      </c>
      <c r="H11" s="173">
        <v>32</v>
      </c>
      <c r="I11" s="180" t="s">
        <v>334</v>
      </c>
      <c r="J11" s="181" t="s">
        <v>335</v>
      </c>
      <c r="K11" s="175" t="s">
        <v>179</v>
      </c>
      <c r="L11" s="175" t="s">
        <v>179</v>
      </c>
      <c r="M11" s="182">
        <v>6657485.13</v>
      </c>
    </row>
    <row r="12" spans="1:13" s="7" customFormat="1" ht="36.75" customHeight="1">
      <c r="A12" s="176">
        <v>10</v>
      </c>
      <c r="B12" s="169" t="s">
        <v>100</v>
      </c>
      <c r="C12" s="169" t="s">
        <v>592</v>
      </c>
      <c r="D12" s="170" t="s">
        <v>101</v>
      </c>
      <c r="E12" s="183">
        <v>310500694</v>
      </c>
      <c r="F12" s="184" t="s">
        <v>102</v>
      </c>
      <c r="G12" s="179" t="s">
        <v>103</v>
      </c>
      <c r="H12" s="173">
        <v>6</v>
      </c>
      <c r="I12" s="180" t="s">
        <v>334</v>
      </c>
      <c r="J12" s="180" t="s">
        <v>334</v>
      </c>
      <c r="K12" s="175" t="s">
        <v>179</v>
      </c>
      <c r="L12" s="175" t="s">
        <v>179</v>
      </c>
      <c r="M12" s="182">
        <v>340000</v>
      </c>
    </row>
    <row r="13" spans="1:13" s="7" customFormat="1" ht="36">
      <c r="A13" s="176">
        <v>11</v>
      </c>
      <c r="B13" s="169" t="s">
        <v>104</v>
      </c>
      <c r="C13" s="169" t="s">
        <v>142</v>
      </c>
      <c r="D13" s="170" t="s">
        <v>105</v>
      </c>
      <c r="E13" s="171" t="s">
        <v>106</v>
      </c>
      <c r="F13" s="171" t="s">
        <v>107</v>
      </c>
      <c r="G13" s="170" t="s">
        <v>108</v>
      </c>
      <c r="H13" s="173">
        <v>7</v>
      </c>
      <c r="I13" s="180" t="s">
        <v>334</v>
      </c>
      <c r="J13" s="180" t="s">
        <v>334</v>
      </c>
      <c r="K13" s="175" t="s">
        <v>179</v>
      </c>
      <c r="L13" s="175" t="s">
        <v>179</v>
      </c>
      <c r="M13" s="182">
        <v>230000</v>
      </c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view="pageBreakPreview" zoomScale="115" zoomScaleSheetLayoutView="115" zoomScalePageLayoutView="0" workbookViewId="0" topLeftCell="A1">
      <selection activeCell="H42" sqref="H42"/>
    </sheetView>
  </sheetViews>
  <sheetFormatPr defaultColWidth="9.140625" defaultRowHeight="12.75"/>
  <cols>
    <col min="1" max="1" width="4.28125" style="11" customWidth="1"/>
    <col min="2" max="2" width="28.7109375" style="11" customWidth="1"/>
    <col min="3" max="3" width="18.421875" style="13" customWidth="1"/>
    <col min="4" max="5" width="16.421875" style="88" customWidth="1"/>
    <col min="6" max="6" width="11.00390625" style="13" customWidth="1"/>
    <col min="7" max="7" width="22.57421875" style="11" customWidth="1"/>
    <col min="8" max="8" width="25.00390625" style="78" customWidth="1"/>
    <col min="9" max="9" width="56.421875" style="11" customWidth="1"/>
    <col min="10" max="10" width="20.00390625" style="11" customWidth="1"/>
    <col min="11" max="12" width="15.140625" style="11" customWidth="1"/>
    <col min="13" max="13" width="16.421875" style="11" customWidth="1"/>
    <col min="14" max="15" width="11.00390625" style="11" customWidth="1"/>
    <col min="16" max="16" width="11.57421875" style="11" customWidth="1"/>
    <col min="17" max="19" width="11.00390625" style="11" customWidth="1"/>
    <col min="20" max="24" width="11.28125" style="11" customWidth="1"/>
    <col min="25" max="16384" width="9.140625" style="11" customWidth="1"/>
  </cols>
  <sheetData>
    <row r="1" spans="1:4" ht="12.75">
      <c r="A1" s="347" t="s">
        <v>417</v>
      </c>
      <c r="B1" s="348"/>
      <c r="C1" s="348"/>
      <c r="D1" s="349"/>
    </row>
    <row r="2" spans="1:5" ht="13.5" thickBot="1">
      <c r="A2" s="350"/>
      <c r="B2" s="351"/>
      <c r="C2" s="351"/>
      <c r="D2" s="352"/>
      <c r="E2" s="13"/>
    </row>
    <row r="3" spans="1:6" ht="12.75">
      <c r="A3" s="21" t="s">
        <v>119</v>
      </c>
      <c r="F3" s="30"/>
    </row>
    <row r="4" spans="1:24" ht="62.25" customHeight="1">
      <c r="A4" s="338" t="s">
        <v>36</v>
      </c>
      <c r="B4" s="338" t="s">
        <v>37</v>
      </c>
      <c r="C4" s="338" t="s">
        <v>38</v>
      </c>
      <c r="D4" s="338" t="s">
        <v>39</v>
      </c>
      <c r="E4" s="338" t="s">
        <v>363</v>
      </c>
      <c r="F4" s="338" t="s">
        <v>40</v>
      </c>
      <c r="G4" s="338" t="s">
        <v>56</v>
      </c>
      <c r="H4" s="338" t="s">
        <v>57</v>
      </c>
      <c r="I4" s="338" t="s">
        <v>8</v>
      </c>
      <c r="J4" s="338" t="s">
        <v>9</v>
      </c>
      <c r="K4" s="346" t="s">
        <v>41</v>
      </c>
      <c r="L4" s="346"/>
      <c r="M4" s="346"/>
      <c r="N4" s="338" t="s">
        <v>58</v>
      </c>
      <c r="O4" s="338"/>
      <c r="P4" s="338"/>
      <c r="Q4" s="338"/>
      <c r="R4" s="338"/>
      <c r="S4" s="338"/>
      <c r="T4" s="345" t="s">
        <v>42</v>
      </c>
      <c r="U4" s="345" t="s">
        <v>43</v>
      </c>
      <c r="V4" s="345" t="s">
        <v>44</v>
      </c>
      <c r="W4" s="345" t="s">
        <v>45</v>
      </c>
      <c r="X4" s="345" t="s">
        <v>46</v>
      </c>
    </row>
    <row r="5" spans="1:24" ht="62.2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79" t="s">
        <v>47</v>
      </c>
      <c r="L5" s="79" t="s">
        <v>48</v>
      </c>
      <c r="M5" s="79" t="s">
        <v>49</v>
      </c>
      <c r="N5" s="3" t="s">
        <v>50</v>
      </c>
      <c r="O5" s="3" t="s">
        <v>51</v>
      </c>
      <c r="P5" s="3" t="s">
        <v>52</v>
      </c>
      <c r="Q5" s="3" t="s">
        <v>53</v>
      </c>
      <c r="R5" s="3" t="s">
        <v>54</v>
      </c>
      <c r="S5" s="3" t="s">
        <v>55</v>
      </c>
      <c r="T5" s="345"/>
      <c r="U5" s="345"/>
      <c r="V5" s="345"/>
      <c r="W5" s="345"/>
      <c r="X5" s="345"/>
    </row>
    <row r="6" spans="1:24" ht="13.5" customHeight="1">
      <c r="A6" s="341" t="s">
        <v>111</v>
      </c>
      <c r="B6" s="341"/>
      <c r="C6" s="341"/>
      <c r="D6" s="341"/>
      <c r="E6" s="341"/>
      <c r="F6" s="236"/>
      <c r="G6" s="237"/>
      <c r="H6" s="238"/>
      <c r="I6" s="235"/>
      <c r="J6" s="235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s="15" customFormat="1" ht="51">
      <c r="A7" s="63">
        <v>1</v>
      </c>
      <c r="B7" s="63" t="s">
        <v>170</v>
      </c>
      <c r="C7" s="65" t="s">
        <v>350</v>
      </c>
      <c r="D7" s="66" t="s">
        <v>178</v>
      </c>
      <c r="E7" s="80" t="s">
        <v>179</v>
      </c>
      <c r="F7" s="66">
        <v>1975</v>
      </c>
      <c r="G7" s="327">
        <v>1650000</v>
      </c>
      <c r="H7" s="66" t="s">
        <v>333</v>
      </c>
      <c r="I7" s="63" t="s">
        <v>181</v>
      </c>
      <c r="J7" s="55" t="s">
        <v>364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24"/>
    </row>
    <row r="8" spans="1:24" s="15" customFormat="1" ht="38.25">
      <c r="A8" s="63">
        <v>2</v>
      </c>
      <c r="B8" s="63" t="s">
        <v>352</v>
      </c>
      <c r="C8" s="65" t="s">
        <v>351</v>
      </c>
      <c r="D8" s="66" t="s">
        <v>178</v>
      </c>
      <c r="E8" s="80" t="s">
        <v>179</v>
      </c>
      <c r="F8" s="66"/>
      <c r="G8" s="327">
        <v>425000</v>
      </c>
      <c r="H8" s="66" t="s">
        <v>333</v>
      </c>
      <c r="I8" s="55"/>
      <c r="J8" s="55" t="s">
        <v>365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24"/>
    </row>
    <row r="9" spans="1:24" s="15" customFormat="1" ht="38.25">
      <c r="A9" s="63">
        <v>3</v>
      </c>
      <c r="B9" s="63" t="s">
        <v>353</v>
      </c>
      <c r="C9" s="65" t="s">
        <v>351</v>
      </c>
      <c r="D9" s="66" t="s">
        <v>178</v>
      </c>
      <c r="E9" s="80" t="s">
        <v>179</v>
      </c>
      <c r="F9" s="66" t="s">
        <v>354</v>
      </c>
      <c r="G9" s="328">
        <v>60553.07</v>
      </c>
      <c r="H9" s="66" t="s">
        <v>152</v>
      </c>
      <c r="I9" s="55"/>
      <c r="J9" s="55" t="s">
        <v>366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24"/>
    </row>
    <row r="10" spans="1:24" s="15" customFormat="1" ht="25.5">
      <c r="A10" s="63">
        <v>4</v>
      </c>
      <c r="B10" s="63" t="s">
        <v>171</v>
      </c>
      <c r="C10" s="65" t="s">
        <v>240</v>
      </c>
      <c r="D10" s="66" t="s">
        <v>356</v>
      </c>
      <c r="E10" s="80" t="s">
        <v>179</v>
      </c>
      <c r="F10" s="66"/>
      <c r="G10" s="328">
        <v>2700</v>
      </c>
      <c r="H10" s="66" t="s">
        <v>152</v>
      </c>
      <c r="I10" s="55"/>
      <c r="J10" s="55" t="s">
        <v>366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24"/>
    </row>
    <row r="11" spans="1:24" s="15" customFormat="1" ht="25.5">
      <c r="A11" s="63">
        <v>5</v>
      </c>
      <c r="B11" s="63" t="s">
        <v>172</v>
      </c>
      <c r="C11" s="65" t="s">
        <v>355</v>
      </c>
      <c r="D11" s="66" t="s">
        <v>357</v>
      </c>
      <c r="E11" s="80" t="s">
        <v>179</v>
      </c>
      <c r="F11" s="66"/>
      <c r="G11" s="328">
        <v>535102.2</v>
      </c>
      <c r="H11" s="66" t="s">
        <v>152</v>
      </c>
      <c r="I11" s="55"/>
      <c r="J11" s="55" t="s">
        <v>367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24"/>
    </row>
    <row r="12" spans="1:24" s="15" customFormat="1" ht="38.25">
      <c r="A12" s="63">
        <v>6</v>
      </c>
      <c r="B12" s="63" t="s">
        <v>173</v>
      </c>
      <c r="C12" s="65" t="s">
        <v>358</v>
      </c>
      <c r="D12" s="66" t="s">
        <v>178</v>
      </c>
      <c r="E12" s="80" t="s">
        <v>179</v>
      </c>
      <c r="F12" s="66" t="s">
        <v>359</v>
      </c>
      <c r="G12" s="328">
        <v>1219405.62</v>
      </c>
      <c r="H12" s="66" t="s">
        <v>152</v>
      </c>
      <c r="I12" s="55"/>
      <c r="J12" s="55" t="s">
        <v>368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4"/>
    </row>
    <row r="13" spans="1:24" s="15" customFormat="1" ht="51">
      <c r="A13" s="63">
        <v>7</v>
      </c>
      <c r="B13" s="109" t="s">
        <v>468</v>
      </c>
      <c r="C13" s="63" t="s">
        <v>176</v>
      </c>
      <c r="D13" s="66" t="s">
        <v>178</v>
      </c>
      <c r="E13" s="80" t="s">
        <v>179</v>
      </c>
      <c r="F13" s="66">
        <v>2011</v>
      </c>
      <c r="G13" s="328">
        <v>1386373.72</v>
      </c>
      <c r="H13" s="66" t="s">
        <v>152</v>
      </c>
      <c r="I13" s="63" t="s">
        <v>180</v>
      </c>
      <c r="J13" s="63" t="s">
        <v>370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24"/>
    </row>
    <row r="14" spans="1:24" s="15" customFormat="1" ht="25.5">
      <c r="A14" s="63">
        <v>8</v>
      </c>
      <c r="B14" s="63" t="s">
        <v>174</v>
      </c>
      <c r="C14" s="65" t="s">
        <v>360</v>
      </c>
      <c r="D14" s="66" t="s">
        <v>178</v>
      </c>
      <c r="E14" s="66" t="s">
        <v>179</v>
      </c>
      <c r="F14" s="66">
        <v>1980</v>
      </c>
      <c r="G14" s="328">
        <v>198100</v>
      </c>
      <c r="H14" s="66" t="s">
        <v>152</v>
      </c>
      <c r="I14" s="55"/>
      <c r="J14" s="63" t="s">
        <v>369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24"/>
    </row>
    <row r="15" spans="1:24" s="15" customFormat="1" ht="63.75">
      <c r="A15" s="63"/>
      <c r="B15" s="63" t="s">
        <v>683</v>
      </c>
      <c r="C15" s="65" t="s">
        <v>684</v>
      </c>
      <c r="D15" s="66" t="s">
        <v>178</v>
      </c>
      <c r="E15" s="66"/>
      <c r="F15" s="66"/>
      <c r="G15" s="328">
        <v>878460.32</v>
      </c>
      <c r="H15" s="66" t="s">
        <v>152</v>
      </c>
      <c r="I15" s="24"/>
      <c r="J15" s="55" t="s">
        <v>685</v>
      </c>
      <c r="K15" s="55" t="s">
        <v>237</v>
      </c>
      <c r="L15" s="55" t="s">
        <v>686</v>
      </c>
      <c r="M15" s="55" t="s">
        <v>185</v>
      </c>
      <c r="N15" s="55" t="s">
        <v>187</v>
      </c>
      <c r="O15" s="55" t="s">
        <v>187</v>
      </c>
      <c r="P15" s="55" t="s">
        <v>187</v>
      </c>
      <c r="Q15" s="55" t="s">
        <v>187</v>
      </c>
      <c r="R15" s="55" t="s">
        <v>187</v>
      </c>
      <c r="S15" s="55"/>
      <c r="T15" s="55">
        <v>221.05</v>
      </c>
      <c r="U15" s="55">
        <v>2</v>
      </c>
      <c r="V15" s="55" t="s">
        <v>179</v>
      </c>
      <c r="W15" s="55" t="s">
        <v>179</v>
      </c>
      <c r="X15" s="24"/>
    </row>
    <row r="16" spans="1:24" s="15" customFormat="1" ht="76.5">
      <c r="A16" s="63">
        <v>9</v>
      </c>
      <c r="B16" s="63" t="s">
        <v>362</v>
      </c>
      <c r="C16" s="63" t="s">
        <v>177</v>
      </c>
      <c r="D16" s="66" t="s">
        <v>178</v>
      </c>
      <c r="E16" s="66" t="s">
        <v>179</v>
      </c>
      <c r="F16" s="66" t="s">
        <v>361</v>
      </c>
      <c r="G16" s="328">
        <v>934000</v>
      </c>
      <c r="H16" s="115" t="s">
        <v>152</v>
      </c>
      <c r="I16" s="55"/>
      <c r="J16" s="63" t="s">
        <v>182</v>
      </c>
      <c r="K16" s="63" t="s">
        <v>183</v>
      </c>
      <c r="L16" s="63" t="s">
        <v>184</v>
      </c>
      <c r="M16" s="63" t="s">
        <v>186</v>
      </c>
      <c r="N16" s="63" t="s">
        <v>187</v>
      </c>
      <c r="O16" s="63" t="s">
        <v>187</v>
      </c>
      <c r="P16" s="63" t="s">
        <v>187</v>
      </c>
      <c r="Q16" s="63" t="s">
        <v>187</v>
      </c>
      <c r="R16" s="63" t="s">
        <v>188</v>
      </c>
      <c r="S16" s="63" t="s">
        <v>187</v>
      </c>
      <c r="T16" s="55">
        <v>292.74</v>
      </c>
      <c r="U16" s="55">
        <v>2</v>
      </c>
      <c r="V16" s="55" t="s">
        <v>179</v>
      </c>
      <c r="W16" s="55" t="s">
        <v>178</v>
      </c>
      <c r="X16" s="24" t="s">
        <v>179</v>
      </c>
    </row>
    <row r="17" spans="1:24" s="15" customFormat="1" ht="12.75">
      <c r="A17" s="63">
        <v>10</v>
      </c>
      <c r="B17" s="1" t="s">
        <v>175</v>
      </c>
      <c r="C17" s="65"/>
      <c r="D17" s="66" t="s">
        <v>178</v>
      </c>
      <c r="E17" s="66" t="s">
        <v>179</v>
      </c>
      <c r="F17" s="66"/>
      <c r="G17" s="329">
        <v>76631.07</v>
      </c>
      <c r="H17" s="2" t="s">
        <v>152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5" customFormat="1" ht="38.25">
      <c r="A18" s="63">
        <v>11</v>
      </c>
      <c r="B18" s="105" t="s">
        <v>465</v>
      </c>
      <c r="C18" s="105" t="s">
        <v>466</v>
      </c>
      <c r="D18" s="115" t="s">
        <v>178</v>
      </c>
      <c r="E18" s="66"/>
      <c r="F18" s="66">
        <v>2015</v>
      </c>
      <c r="G18" s="329">
        <v>7580727.94</v>
      </c>
      <c r="H18" s="106" t="s">
        <v>152</v>
      </c>
      <c r="I18" s="24"/>
      <c r="J18" s="105" t="s">
        <v>467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5" customFormat="1" ht="38.25">
      <c r="A19" s="63">
        <v>12</v>
      </c>
      <c r="B19" s="105" t="s">
        <v>651</v>
      </c>
      <c r="C19" s="105" t="s">
        <v>613</v>
      </c>
      <c r="D19" s="115" t="s">
        <v>178</v>
      </c>
      <c r="E19" s="66"/>
      <c r="F19" s="66">
        <v>1927</v>
      </c>
      <c r="G19" s="329">
        <v>337312</v>
      </c>
      <c r="H19" s="106" t="s">
        <v>687</v>
      </c>
      <c r="I19" s="24"/>
      <c r="J19" s="105" t="s">
        <v>614</v>
      </c>
      <c r="K19" s="107" t="s">
        <v>655</v>
      </c>
      <c r="L19" s="24"/>
      <c r="M19" s="107" t="s">
        <v>656</v>
      </c>
      <c r="N19" s="24"/>
      <c r="O19" s="24"/>
      <c r="P19" s="24"/>
      <c r="Q19" s="24"/>
      <c r="R19" s="24"/>
      <c r="S19" s="24"/>
      <c r="T19" s="24">
        <v>210.82</v>
      </c>
      <c r="U19" s="24"/>
      <c r="V19" s="24"/>
      <c r="W19" s="24"/>
      <c r="X19" s="24"/>
    </row>
    <row r="20" spans="1:24" s="15" customFormat="1" ht="38.25">
      <c r="A20" s="63">
        <v>13</v>
      </c>
      <c r="B20" s="105" t="s">
        <v>650</v>
      </c>
      <c r="C20" s="105" t="s">
        <v>613</v>
      </c>
      <c r="D20" s="115" t="s">
        <v>178</v>
      </c>
      <c r="E20" s="66"/>
      <c r="F20" s="66">
        <v>1927</v>
      </c>
      <c r="G20" s="329">
        <v>278768</v>
      </c>
      <c r="H20" s="106" t="s">
        <v>688</v>
      </c>
      <c r="I20" s="24"/>
      <c r="J20" s="105" t="s">
        <v>614</v>
      </c>
      <c r="K20" s="107" t="s">
        <v>655</v>
      </c>
      <c r="L20" s="24"/>
      <c r="M20" s="107" t="s">
        <v>656</v>
      </c>
      <c r="N20" s="24"/>
      <c r="O20" s="24"/>
      <c r="P20" s="24"/>
      <c r="Q20" s="24"/>
      <c r="R20" s="24"/>
      <c r="S20" s="24"/>
      <c r="T20" s="24">
        <v>174.23</v>
      </c>
      <c r="U20" s="24"/>
      <c r="V20" s="24"/>
      <c r="W20" s="24"/>
      <c r="X20" s="24"/>
    </row>
    <row r="21" spans="1:24" s="15" customFormat="1" ht="38.25">
      <c r="A21" s="63">
        <v>14</v>
      </c>
      <c r="B21" s="105" t="s">
        <v>649</v>
      </c>
      <c r="C21" s="105" t="s">
        <v>613</v>
      </c>
      <c r="D21" s="115" t="s">
        <v>178</v>
      </c>
      <c r="E21" s="66"/>
      <c r="F21" s="66">
        <v>1977</v>
      </c>
      <c r="G21" s="329">
        <v>112832</v>
      </c>
      <c r="H21" s="106" t="s">
        <v>689</v>
      </c>
      <c r="I21" s="24"/>
      <c r="J21" s="105" t="s">
        <v>348</v>
      </c>
      <c r="K21" s="107" t="s">
        <v>655</v>
      </c>
      <c r="L21" s="24"/>
      <c r="M21" s="107" t="s">
        <v>656</v>
      </c>
      <c r="N21" s="24"/>
      <c r="O21" s="24"/>
      <c r="P21" s="24"/>
      <c r="Q21" s="24"/>
      <c r="R21" s="24"/>
      <c r="S21" s="24"/>
      <c r="T21" s="24">
        <v>70.52</v>
      </c>
      <c r="U21" s="24"/>
      <c r="V21" s="24"/>
      <c r="W21" s="24"/>
      <c r="X21" s="24"/>
    </row>
    <row r="22" spans="1:24" s="15" customFormat="1" ht="38.25">
      <c r="A22" s="63">
        <v>15</v>
      </c>
      <c r="B22" s="105" t="s">
        <v>652</v>
      </c>
      <c r="C22" s="105" t="s">
        <v>613</v>
      </c>
      <c r="D22" s="115" t="s">
        <v>178</v>
      </c>
      <c r="E22" s="66"/>
      <c r="F22" s="66">
        <v>1977</v>
      </c>
      <c r="G22" s="329">
        <v>297600</v>
      </c>
      <c r="H22" s="106" t="s">
        <v>690</v>
      </c>
      <c r="I22" s="24"/>
      <c r="J22" s="105" t="s">
        <v>615</v>
      </c>
      <c r="K22" s="107" t="s">
        <v>655</v>
      </c>
      <c r="L22" s="24"/>
      <c r="M22" s="107" t="s">
        <v>656</v>
      </c>
      <c r="N22" s="24"/>
      <c r="O22" s="24"/>
      <c r="P22" s="24"/>
      <c r="Q22" s="24"/>
      <c r="R22" s="24"/>
      <c r="S22" s="24"/>
      <c r="T22" s="24">
        <v>186</v>
      </c>
      <c r="U22" s="24"/>
      <c r="V22" s="24"/>
      <c r="W22" s="24"/>
      <c r="X22" s="24"/>
    </row>
    <row r="23" spans="1:24" s="15" customFormat="1" ht="25.5">
      <c r="A23" s="63">
        <v>16</v>
      </c>
      <c r="B23" s="105" t="s">
        <v>654</v>
      </c>
      <c r="C23" s="105" t="s">
        <v>613</v>
      </c>
      <c r="D23" s="115" t="s">
        <v>178</v>
      </c>
      <c r="E23" s="66"/>
      <c r="F23" s="66">
        <v>1903</v>
      </c>
      <c r="G23" s="329">
        <v>123968</v>
      </c>
      <c r="H23" s="106" t="s">
        <v>691</v>
      </c>
      <c r="I23" s="24"/>
      <c r="J23" s="105" t="s">
        <v>616</v>
      </c>
      <c r="K23" s="107" t="s">
        <v>655</v>
      </c>
      <c r="L23" s="24"/>
      <c r="M23" s="107" t="s">
        <v>656</v>
      </c>
      <c r="N23" s="24"/>
      <c r="O23" s="24"/>
      <c r="P23" s="24"/>
      <c r="Q23" s="24"/>
      <c r="R23" s="24"/>
      <c r="S23" s="24"/>
      <c r="T23" s="24">
        <v>77.48</v>
      </c>
      <c r="U23" s="24"/>
      <c r="V23" s="24"/>
      <c r="W23" s="24"/>
      <c r="X23" s="24"/>
    </row>
    <row r="24" spans="1:24" s="15" customFormat="1" ht="25.5">
      <c r="A24" s="63">
        <v>17</v>
      </c>
      <c r="B24" s="105" t="s">
        <v>653</v>
      </c>
      <c r="C24" s="105" t="s">
        <v>613</v>
      </c>
      <c r="D24" s="115" t="s">
        <v>178</v>
      </c>
      <c r="E24" s="66"/>
      <c r="F24" s="66">
        <v>1903</v>
      </c>
      <c r="G24" s="329">
        <v>42320</v>
      </c>
      <c r="H24" s="106" t="s">
        <v>692</v>
      </c>
      <c r="I24" s="24"/>
      <c r="J24" s="105" t="s">
        <v>616</v>
      </c>
      <c r="K24" s="107" t="s">
        <v>655</v>
      </c>
      <c r="L24" s="24"/>
      <c r="M24" s="107" t="s">
        <v>656</v>
      </c>
      <c r="N24" s="24"/>
      <c r="O24" s="24"/>
      <c r="P24" s="24"/>
      <c r="Q24" s="24"/>
      <c r="R24" s="24"/>
      <c r="S24" s="24"/>
      <c r="T24" s="24">
        <v>26.45</v>
      </c>
      <c r="U24" s="24"/>
      <c r="V24" s="24"/>
      <c r="W24" s="24"/>
      <c r="X24" s="24"/>
    </row>
    <row r="25" spans="1:24" s="15" customFormat="1" ht="12.75">
      <c r="A25" s="338" t="s">
        <v>0</v>
      </c>
      <c r="B25" s="338" t="s">
        <v>0</v>
      </c>
      <c r="C25" s="338"/>
      <c r="D25" s="33"/>
      <c r="E25" s="33"/>
      <c r="F25" s="2"/>
      <c r="G25" s="331">
        <f>SUM(G7:G24)</f>
        <v>16139853.940000001</v>
      </c>
      <c r="H25" s="2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A26" s="341" t="s">
        <v>420</v>
      </c>
      <c r="B26" s="341"/>
      <c r="C26" s="341"/>
      <c r="D26" s="341"/>
      <c r="E26" s="341"/>
      <c r="F26" s="341"/>
      <c r="G26" s="341"/>
      <c r="H26" s="332"/>
      <c r="I26" s="235"/>
      <c r="J26" s="235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ht="12.75" customHeight="1">
      <c r="A27" s="341" t="s">
        <v>112</v>
      </c>
      <c r="B27" s="341"/>
      <c r="C27" s="341"/>
      <c r="D27" s="341"/>
      <c r="E27" s="341"/>
      <c r="F27" s="341"/>
      <c r="G27" s="341"/>
      <c r="H27" s="332"/>
      <c r="I27" s="235"/>
      <c r="J27" s="235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s="6" customFormat="1" ht="38.25">
      <c r="A28" s="2">
        <v>1</v>
      </c>
      <c r="B28" s="108" t="s">
        <v>255</v>
      </c>
      <c r="C28" s="106" t="s">
        <v>236</v>
      </c>
      <c r="D28" s="2" t="s">
        <v>178</v>
      </c>
      <c r="E28" s="106" t="s">
        <v>178</v>
      </c>
      <c r="F28" s="2">
        <v>1932</v>
      </c>
      <c r="G28" s="119">
        <v>6765000</v>
      </c>
      <c r="H28" s="2" t="s">
        <v>333</v>
      </c>
      <c r="I28" s="82" t="s">
        <v>503</v>
      </c>
      <c r="J28" s="106" t="s">
        <v>256</v>
      </c>
      <c r="K28" s="113" t="s">
        <v>237</v>
      </c>
      <c r="L28" s="113" t="s">
        <v>504</v>
      </c>
      <c r="M28" s="113" t="s">
        <v>505</v>
      </c>
      <c r="N28" s="113" t="s">
        <v>208</v>
      </c>
      <c r="O28" s="113" t="s">
        <v>208</v>
      </c>
      <c r="P28" s="113" t="s">
        <v>208</v>
      </c>
      <c r="Q28" s="113" t="s">
        <v>208</v>
      </c>
      <c r="R28" s="113" t="s">
        <v>328</v>
      </c>
      <c r="S28" s="113" t="s">
        <v>208</v>
      </c>
      <c r="T28" s="140">
        <v>3004.18</v>
      </c>
      <c r="U28" s="140">
        <v>5</v>
      </c>
      <c r="V28" s="29" t="s">
        <v>178</v>
      </c>
      <c r="W28" s="29" t="s">
        <v>178</v>
      </c>
      <c r="X28" s="29" t="s">
        <v>179</v>
      </c>
    </row>
    <row r="29" spans="1:24" s="6" customFormat="1" ht="38.25">
      <c r="A29" s="2">
        <v>2</v>
      </c>
      <c r="B29" s="108" t="s">
        <v>255</v>
      </c>
      <c r="C29" s="353" t="s">
        <v>236</v>
      </c>
      <c r="D29" s="356" t="s">
        <v>178</v>
      </c>
      <c r="E29" s="356" t="s">
        <v>179</v>
      </c>
      <c r="F29" s="2">
        <v>1999</v>
      </c>
      <c r="G29" s="333">
        <v>4281443.65</v>
      </c>
      <c r="H29" s="2" t="s">
        <v>333</v>
      </c>
      <c r="I29" s="54" t="s">
        <v>229</v>
      </c>
      <c r="J29" s="156" t="s">
        <v>148</v>
      </c>
      <c r="K29" s="357" t="s">
        <v>237</v>
      </c>
      <c r="L29" s="357" t="s">
        <v>326</v>
      </c>
      <c r="M29" s="357" t="s">
        <v>230</v>
      </c>
      <c r="N29" s="357" t="s">
        <v>207</v>
      </c>
      <c r="O29" s="357" t="s">
        <v>208</v>
      </c>
      <c r="P29" s="357" t="s">
        <v>208</v>
      </c>
      <c r="Q29" s="357" t="s">
        <v>208</v>
      </c>
      <c r="R29" s="357" t="s">
        <v>208</v>
      </c>
      <c r="S29" s="357" t="s">
        <v>208</v>
      </c>
      <c r="T29" s="354">
        <v>1589.22</v>
      </c>
      <c r="U29" s="354">
        <v>3</v>
      </c>
      <c r="V29" s="141" t="s">
        <v>179</v>
      </c>
      <c r="W29" s="29"/>
      <c r="X29" s="141" t="s">
        <v>179</v>
      </c>
    </row>
    <row r="30" spans="1:24" s="6" customFormat="1" ht="12.75">
      <c r="A30" s="2">
        <v>3</v>
      </c>
      <c r="B30" s="108" t="s">
        <v>360</v>
      </c>
      <c r="C30" s="353"/>
      <c r="D30" s="356"/>
      <c r="E30" s="356"/>
      <c r="F30" s="2"/>
      <c r="G30" s="333">
        <v>207628.1</v>
      </c>
      <c r="H30" s="106" t="s">
        <v>152</v>
      </c>
      <c r="I30" s="54"/>
      <c r="J30" s="46"/>
      <c r="K30" s="358"/>
      <c r="L30" s="358"/>
      <c r="M30" s="358"/>
      <c r="N30" s="358"/>
      <c r="O30" s="358"/>
      <c r="P30" s="358"/>
      <c r="Q30" s="358"/>
      <c r="R30" s="358"/>
      <c r="S30" s="358"/>
      <c r="T30" s="355"/>
      <c r="U30" s="355"/>
      <c r="V30" s="29"/>
      <c r="W30" s="29"/>
      <c r="X30" s="29"/>
    </row>
    <row r="31" spans="1:24" s="15" customFormat="1" ht="12.75">
      <c r="A31" s="1"/>
      <c r="B31" s="338" t="s">
        <v>0</v>
      </c>
      <c r="C31" s="338"/>
      <c r="D31" s="33"/>
      <c r="E31" s="91"/>
      <c r="F31" s="14"/>
      <c r="G31" s="331">
        <f>SUM(G29)</f>
        <v>4281443.65</v>
      </c>
      <c r="H31" s="2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55"/>
      <c r="U31" s="24"/>
      <c r="V31" s="24"/>
      <c r="W31" s="24"/>
      <c r="X31" s="24"/>
    </row>
    <row r="32" spans="1:24" ht="12.75">
      <c r="A32" s="341" t="s">
        <v>113</v>
      </c>
      <c r="B32" s="341"/>
      <c r="C32" s="341"/>
      <c r="D32" s="341"/>
      <c r="E32" s="341"/>
      <c r="F32" s="341"/>
      <c r="G32" s="341"/>
      <c r="H32" s="332"/>
      <c r="I32" s="235"/>
      <c r="J32" s="235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52.5" customHeight="1">
      <c r="A33" s="1">
        <v>1</v>
      </c>
      <c r="B33" s="1" t="s">
        <v>320</v>
      </c>
      <c r="C33" s="277" t="s">
        <v>84</v>
      </c>
      <c r="D33" s="80" t="s">
        <v>178</v>
      </c>
      <c r="E33" s="80" t="s">
        <v>372</v>
      </c>
      <c r="F33" s="2" t="s">
        <v>321</v>
      </c>
      <c r="G33" s="77">
        <v>137625.44</v>
      </c>
      <c r="H33" s="115" t="s">
        <v>152</v>
      </c>
      <c r="I33" s="326" t="s">
        <v>322</v>
      </c>
      <c r="J33" s="2" t="s">
        <v>153</v>
      </c>
      <c r="K33" s="55" t="s">
        <v>237</v>
      </c>
      <c r="L33" s="56" t="s">
        <v>323</v>
      </c>
      <c r="M33" s="56" t="s">
        <v>324</v>
      </c>
      <c r="N33" s="55" t="s">
        <v>325</v>
      </c>
      <c r="O33" s="55" t="s">
        <v>325</v>
      </c>
      <c r="P33" s="55" t="s">
        <v>325</v>
      </c>
      <c r="Q33" s="55" t="s">
        <v>325</v>
      </c>
      <c r="R33" s="55" t="s">
        <v>325</v>
      </c>
      <c r="S33" s="55" t="s">
        <v>325</v>
      </c>
      <c r="T33" s="55">
        <v>378.7</v>
      </c>
      <c r="U33" s="27">
        <v>3</v>
      </c>
      <c r="V33" s="27" t="s">
        <v>178</v>
      </c>
      <c r="W33" s="27" t="s">
        <v>178</v>
      </c>
      <c r="X33" s="27" t="s">
        <v>179</v>
      </c>
    </row>
    <row r="34" spans="1:24" ht="12.75">
      <c r="A34" s="1"/>
      <c r="B34" s="1"/>
      <c r="C34" s="277"/>
      <c r="D34" s="80"/>
      <c r="E34" s="80"/>
      <c r="F34" s="2"/>
      <c r="G34" s="77"/>
      <c r="H34" s="2"/>
      <c r="I34" s="121"/>
      <c r="J34" s="2"/>
      <c r="K34" s="55"/>
      <c r="L34" s="56"/>
      <c r="M34" s="55"/>
      <c r="N34" s="55"/>
      <c r="O34" s="55"/>
      <c r="P34" s="55"/>
      <c r="Q34" s="55"/>
      <c r="R34" s="55"/>
      <c r="S34" s="55"/>
      <c r="T34" s="55"/>
      <c r="U34" s="27"/>
      <c r="V34" s="27"/>
      <c r="W34" s="27"/>
      <c r="X34" s="27"/>
    </row>
    <row r="35" spans="1:24" s="15" customFormat="1" ht="14.25" customHeight="1">
      <c r="A35" s="338" t="s">
        <v>15</v>
      </c>
      <c r="B35" s="338"/>
      <c r="C35" s="338"/>
      <c r="D35" s="33"/>
      <c r="E35" s="33"/>
      <c r="F35" s="2"/>
      <c r="G35" s="331">
        <f>SUM(G33:G33)</f>
        <v>137625.44</v>
      </c>
      <c r="H35" s="2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s="15" customFormat="1" ht="15" customHeight="1">
      <c r="A36" s="344" t="s">
        <v>114</v>
      </c>
      <c r="B36" s="344"/>
      <c r="C36" s="344"/>
      <c r="D36" s="344"/>
      <c r="E36" s="344"/>
      <c r="F36" s="344"/>
      <c r="G36" s="344"/>
      <c r="H36" s="332"/>
      <c r="I36" s="235"/>
      <c r="J36" s="235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s="15" customFormat="1" ht="41.25" customHeight="1">
      <c r="A37" s="1">
        <v>1</v>
      </c>
      <c r="B37" s="43" t="s">
        <v>349</v>
      </c>
      <c r="C37" s="24" t="s">
        <v>236</v>
      </c>
      <c r="D37" s="2" t="s">
        <v>178</v>
      </c>
      <c r="E37" s="2" t="s">
        <v>179</v>
      </c>
      <c r="F37" s="2">
        <v>1960</v>
      </c>
      <c r="G37" s="44">
        <f>35925+634000</f>
        <v>669925</v>
      </c>
      <c r="H37" s="2" t="s">
        <v>152</v>
      </c>
      <c r="I37" s="154" t="s">
        <v>559</v>
      </c>
      <c r="J37" s="113" t="s">
        <v>150</v>
      </c>
      <c r="K37" s="45" t="s">
        <v>237</v>
      </c>
      <c r="L37" s="62"/>
      <c r="M37" s="45" t="s">
        <v>238</v>
      </c>
      <c r="N37" s="113" t="s">
        <v>208</v>
      </c>
      <c r="O37" s="113" t="s">
        <v>208</v>
      </c>
      <c r="P37" s="113" t="s">
        <v>208</v>
      </c>
      <c r="Q37" s="113" t="s">
        <v>207</v>
      </c>
      <c r="R37" s="113" t="s">
        <v>198</v>
      </c>
      <c r="S37" s="113" t="s">
        <v>208</v>
      </c>
      <c r="T37" s="62"/>
      <c r="U37" s="53"/>
      <c r="V37" s="53"/>
      <c r="W37" s="53"/>
      <c r="X37" s="53" t="s">
        <v>204</v>
      </c>
    </row>
    <row r="38" spans="1:24" s="15" customFormat="1" ht="25.5">
      <c r="A38" s="1">
        <v>2</v>
      </c>
      <c r="B38" s="43" t="s">
        <v>239</v>
      </c>
      <c r="C38" s="24" t="s">
        <v>240</v>
      </c>
      <c r="D38" s="2" t="s">
        <v>178</v>
      </c>
      <c r="E38" s="2" t="s">
        <v>179</v>
      </c>
      <c r="F38" s="83">
        <v>1960</v>
      </c>
      <c r="G38" s="44">
        <v>262.5</v>
      </c>
      <c r="H38" s="2" t="s">
        <v>152</v>
      </c>
      <c r="I38" s="155"/>
      <c r="J38" s="106" t="s">
        <v>150</v>
      </c>
      <c r="K38" s="1" t="s">
        <v>237</v>
      </c>
      <c r="L38" s="63"/>
      <c r="M38" s="1"/>
      <c r="N38" s="106" t="s">
        <v>207</v>
      </c>
      <c r="O38" s="106" t="s">
        <v>198</v>
      </c>
      <c r="P38" s="106" t="s">
        <v>198</v>
      </c>
      <c r="Q38" s="106" t="s">
        <v>241</v>
      </c>
      <c r="R38" s="106" t="s">
        <v>198</v>
      </c>
      <c r="S38" s="106" t="s">
        <v>198</v>
      </c>
      <c r="T38" s="63"/>
      <c r="U38" s="24"/>
      <c r="V38" s="24"/>
      <c r="W38" s="24"/>
      <c r="X38" s="24" t="s">
        <v>204</v>
      </c>
    </row>
    <row r="39" spans="1:24" s="15" customFormat="1" ht="38.25">
      <c r="A39" s="1">
        <v>3</v>
      </c>
      <c r="B39" s="43" t="s">
        <v>242</v>
      </c>
      <c r="C39" s="24" t="s">
        <v>236</v>
      </c>
      <c r="D39" s="2" t="s">
        <v>178</v>
      </c>
      <c r="E39" s="2" t="s">
        <v>179</v>
      </c>
      <c r="F39" s="83">
        <v>2006</v>
      </c>
      <c r="G39" s="44">
        <v>651625.87</v>
      </c>
      <c r="H39" s="2" t="s">
        <v>152</v>
      </c>
      <c r="I39" s="155" t="s">
        <v>560</v>
      </c>
      <c r="J39" s="106" t="s">
        <v>150</v>
      </c>
      <c r="K39" s="1" t="s">
        <v>237</v>
      </c>
      <c r="L39" s="63"/>
      <c r="M39" s="45" t="s">
        <v>238</v>
      </c>
      <c r="N39" s="106" t="s">
        <v>208</v>
      </c>
      <c r="O39" s="106" t="s">
        <v>208</v>
      </c>
      <c r="P39" s="106" t="s">
        <v>208</v>
      </c>
      <c r="Q39" s="106" t="s">
        <v>208</v>
      </c>
      <c r="R39" s="106" t="s">
        <v>198</v>
      </c>
      <c r="S39" s="106" t="s">
        <v>208</v>
      </c>
      <c r="T39" s="63"/>
      <c r="U39" s="24"/>
      <c r="V39" s="24"/>
      <c r="W39" s="24"/>
      <c r="X39" s="24" t="s">
        <v>204</v>
      </c>
    </row>
    <row r="40" spans="1:24" s="15" customFormat="1" ht="18" customHeight="1">
      <c r="A40" s="338" t="s">
        <v>15</v>
      </c>
      <c r="B40" s="338"/>
      <c r="C40" s="338"/>
      <c r="D40" s="33"/>
      <c r="E40" s="33"/>
      <c r="F40" s="2"/>
      <c r="G40" s="331">
        <f>SUM(G37:G39)</f>
        <v>1321813.37</v>
      </c>
      <c r="H40" s="2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s="15" customFormat="1" ht="14.25" customHeight="1">
      <c r="A41" s="343" t="s">
        <v>121</v>
      </c>
      <c r="B41" s="343"/>
      <c r="C41" s="343"/>
      <c r="D41" s="343"/>
      <c r="E41" s="343"/>
      <c r="F41" s="343"/>
      <c r="G41" s="343"/>
      <c r="H41" s="334"/>
      <c r="I41" s="235"/>
      <c r="J41" s="235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80.25" customHeight="1">
      <c r="A42" s="1">
        <v>1</v>
      </c>
      <c r="B42" s="1" t="s">
        <v>199</v>
      </c>
      <c r="C42" s="105" t="s">
        <v>200</v>
      </c>
      <c r="D42" s="2" t="s">
        <v>178</v>
      </c>
      <c r="E42" s="2" t="s">
        <v>179</v>
      </c>
      <c r="F42" s="2">
        <v>1955</v>
      </c>
      <c r="G42" s="195">
        <v>4195000</v>
      </c>
      <c r="H42" s="2" t="s">
        <v>333</v>
      </c>
      <c r="I42" s="157" t="s">
        <v>563</v>
      </c>
      <c r="J42" s="114" t="s">
        <v>562</v>
      </c>
      <c r="K42" s="55" t="s">
        <v>237</v>
      </c>
      <c r="L42" s="55"/>
      <c r="M42" s="55"/>
      <c r="N42" s="114" t="s">
        <v>403</v>
      </c>
      <c r="O42" s="114" t="s">
        <v>400</v>
      </c>
      <c r="P42" s="114" t="s">
        <v>403</v>
      </c>
      <c r="Q42" s="114" t="s">
        <v>402</v>
      </c>
      <c r="R42" s="114" t="s">
        <v>402</v>
      </c>
      <c r="S42" s="114" t="s">
        <v>403</v>
      </c>
      <c r="T42" s="55"/>
      <c r="U42" s="53" t="s">
        <v>210</v>
      </c>
      <c r="V42" s="53" t="s">
        <v>178</v>
      </c>
      <c r="W42" s="27"/>
      <c r="X42" s="53" t="s">
        <v>179</v>
      </c>
    </row>
    <row r="43" spans="1:24" ht="38.25">
      <c r="A43" s="1">
        <v>2</v>
      </c>
      <c r="B43" s="1" t="s">
        <v>201</v>
      </c>
      <c r="C43" s="105" t="s">
        <v>202</v>
      </c>
      <c r="D43" s="2" t="s">
        <v>178</v>
      </c>
      <c r="E43" s="2" t="s">
        <v>179</v>
      </c>
      <c r="F43" s="2">
        <v>1996</v>
      </c>
      <c r="G43" s="44">
        <v>269750.7</v>
      </c>
      <c r="H43" s="2" t="s">
        <v>152</v>
      </c>
      <c r="I43" s="158" t="s">
        <v>205</v>
      </c>
      <c r="J43" s="114" t="s">
        <v>562</v>
      </c>
      <c r="K43" s="55" t="s">
        <v>237</v>
      </c>
      <c r="L43" s="55"/>
      <c r="M43" s="55"/>
      <c r="N43" s="105" t="s">
        <v>403</v>
      </c>
      <c r="O43" s="105" t="s">
        <v>403</v>
      </c>
      <c r="P43" s="105" t="s">
        <v>403</v>
      </c>
      <c r="Q43" s="105" t="s">
        <v>403</v>
      </c>
      <c r="R43" s="105" t="s">
        <v>402</v>
      </c>
      <c r="S43" s="105" t="s">
        <v>403</v>
      </c>
      <c r="T43" s="55"/>
      <c r="U43" s="24">
        <v>1</v>
      </c>
      <c r="V43" s="24" t="s">
        <v>179</v>
      </c>
      <c r="W43" s="27"/>
      <c r="X43" s="24" t="s">
        <v>179</v>
      </c>
    </row>
    <row r="44" spans="1:24" ht="38.25">
      <c r="A44" s="1">
        <v>3</v>
      </c>
      <c r="B44" s="1" t="s">
        <v>203</v>
      </c>
      <c r="C44" s="105" t="s">
        <v>202</v>
      </c>
      <c r="D44" s="2" t="s">
        <v>178</v>
      </c>
      <c r="E44" s="2" t="s">
        <v>179</v>
      </c>
      <c r="F44" s="2">
        <v>2009</v>
      </c>
      <c r="G44" s="44">
        <v>1015810.7</v>
      </c>
      <c r="H44" s="2" t="s">
        <v>152</v>
      </c>
      <c r="I44" s="159" t="s">
        <v>206</v>
      </c>
      <c r="J44" s="114" t="s">
        <v>562</v>
      </c>
      <c r="K44" s="55"/>
      <c r="L44" s="55"/>
      <c r="M44" s="55"/>
      <c r="N44" s="105" t="s">
        <v>566</v>
      </c>
      <c r="O44" s="105" t="s">
        <v>402</v>
      </c>
      <c r="P44" s="105" t="s">
        <v>402</v>
      </c>
      <c r="Q44" s="105" t="s">
        <v>403</v>
      </c>
      <c r="R44" s="105" t="s">
        <v>566</v>
      </c>
      <c r="S44" s="105" t="s">
        <v>566</v>
      </c>
      <c r="T44" s="55"/>
      <c r="U44" s="24" t="s">
        <v>209</v>
      </c>
      <c r="V44" s="24" t="s">
        <v>209</v>
      </c>
      <c r="W44" s="27"/>
      <c r="X44" s="24" t="s">
        <v>209</v>
      </c>
    </row>
    <row r="45" spans="1:24" ht="38.25">
      <c r="A45" s="1">
        <v>4</v>
      </c>
      <c r="B45" s="1" t="s">
        <v>399</v>
      </c>
      <c r="C45" s="105" t="s">
        <v>200</v>
      </c>
      <c r="D45" s="2" t="s">
        <v>178</v>
      </c>
      <c r="E45" s="2" t="s">
        <v>179</v>
      </c>
      <c r="F45" s="2">
        <v>1981</v>
      </c>
      <c r="G45" s="44">
        <v>45000</v>
      </c>
      <c r="H45" s="2" t="s">
        <v>152</v>
      </c>
      <c r="I45" s="105" t="s">
        <v>564</v>
      </c>
      <c r="J45" s="114" t="s">
        <v>562</v>
      </c>
      <c r="K45" s="55"/>
      <c r="L45" s="55"/>
      <c r="M45" s="55"/>
      <c r="N45" s="105" t="s">
        <v>400</v>
      </c>
      <c r="O45" s="105" t="s">
        <v>400</v>
      </c>
      <c r="P45" s="105" t="s">
        <v>400</v>
      </c>
      <c r="Q45" s="105" t="s">
        <v>401</v>
      </c>
      <c r="R45" s="105" t="s">
        <v>402</v>
      </c>
      <c r="S45" s="105" t="s">
        <v>403</v>
      </c>
      <c r="T45" s="55"/>
      <c r="U45" s="24">
        <v>1</v>
      </c>
      <c r="V45" s="24" t="s">
        <v>204</v>
      </c>
      <c r="W45" s="27" t="s">
        <v>204</v>
      </c>
      <c r="X45" s="24"/>
    </row>
    <row r="46" spans="1:24" ht="51">
      <c r="A46" s="1">
        <v>5</v>
      </c>
      <c r="B46" s="105" t="s">
        <v>459</v>
      </c>
      <c r="C46" s="105" t="s">
        <v>460</v>
      </c>
      <c r="D46" s="106" t="s">
        <v>178</v>
      </c>
      <c r="E46" s="106" t="s">
        <v>179</v>
      </c>
      <c r="F46" s="106">
        <v>2011</v>
      </c>
      <c r="G46" s="335">
        <v>17316</v>
      </c>
      <c r="H46" s="336" t="s">
        <v>152</v>
      </c>
      <c r="I46" s="105" t="s">
        <v>565</v>
      </c>
      <c r="J46" s="114" t="s">
        <v>562</v>
      </c>
      <c r="L46" s="55"/>
      <c r="M46" s="55"/>
      <c r="N46" s="105" t="s">
        <v>566</v>
      </c>
      <c r="O46" s="105" t="s">
        <v>566</v>
      </c>
      <c r="P46" s="105" t="s">
        <v>566</v>
      </c>
      <c r="Q46" s="105" t="s">
        <v>566</v>
      </c>
      <c r="R46" s="105" t="s">
        <v>566</v>
      </c>
      <c r="S46" s="105" t="s">
        <v>566</v>
      </c>
      <c r="T46" s="55"/>
      <c r="U46" s="24"/>
      <c r="V46" s="24"/>
      <c r="W46" s="27"/>
      <c r="X46" s="24"/>
    </row>
    <row r="47" spans="1:24" s="15" customFormat="1" ht="12.75">
      <c r="A47" s="342" t="s">
        <v>15</v>
      </c>
      <c r="B47" s="342"/>
      <c r="C47" s="342"/>
      <c r="D47" s="89"/>
      <c r="E47" s="89"/>
      <c r="F47" s="86"/>
      <c r="G47" s="337">
        <f>SUM(G42:G46)</f>
        <v>5542877.4</v>
      </c>
      <c r="H47" s="2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s="15" customFormat="1" ht="12.75" customHeight="1">
      <c r="A48" s="341" t="s">
        <v>115</v>
      </c>
      <c r="B48" s="341"/>
      <c r="C48" s="341"/>
      <c r="D48" s="341"/>
      <c r="E48" s="341"/>
      <c r="F48" s="341"/>
      <c r="G48" s="341"/>
      <c r="H48" s="332"/>
      <c r="I48" s="235"/>
      <c r="J48" s="235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24" s="15" customFormat="1" ht="89.25">
      <c r="A49" s="1">
        <v>1</v>
      </c>
      <c r="B49" s="1" t="s">
        <v>250</v>
      </c>
      <c r="C49" s="1" t="s">
        <v>200</v>
      </c>
      <c r="D49" s="2" t="s">
        <v>178</v>
      </c>
      <c r="E49" s="2" t="s">
        <v>179</v>
      </c>
      <c r="F49" s="106" t="s">
        <v>611</v>
      </c>
      <c r="G49" s="44">
        <v>2910000</v>
      </c>
      <c r="H49" s="336" t="s">
        <v>340</v>
      </c>
      <c r="I49" s="82" t="s">
        <v>251</v>
      </c>
      <c r="J49" s="106" t="s">
        <v>151</v>
      </c>
      <c r="K49" s="24" t="s">
        <v>237</v>
      </c>
      <c r="L49" s="24" t="s">
        <v>326</v>
      </c>
      <c r="M49" s="24" t="s">
        <v>327</v>
      </c>
      <c r="N49" s="24" t="s">
        <v>208</v>
      </c>
      <c r="O49" s="24" t="s">
        <v>208</v>
      </c>
      <c r="P49" s="24" t="s">
        <v>207</v>
      </c>
      <c r="Q49" s="24" t="s">
        <v>208</v>
      </c>
      <c r="R49" s="24" t="s">
        <v>209</v>
      </c>
      <c r="S49" s="77" t="s">
        <v>328</v>
      </c>
      <c r="T49" s="57">
        <v>1420</v>
      </c>
      <c r="U49" s="24">
        <v>3</v>
      </c>
      <c r="V49" s="24" t="s">
        <v>179</v>
      </c>
      <c r="W49" s="24" t="s">
        <v>178</v>
      </c>
      <c r="X49" s="24" t="s">
        <v>179</v>
      </c>
    </row>
    <row r="50" spans="1:24" s="15" customFormat="1" ht="25.5">
      <c r="A50" s="1">
        <v>2</v>
      </c>
      <c r="B50" s="1" t="s">
        <v>252</v>
      </c>
      <c r="C50" s="63"/>
      <c r="D50" s="66"/>
      <c r="E50" s="66"/>
      <c r="F50" s="66"/>
      <c r="G50" s="329">
        <v>40617.61</v>
      </c>
      <c r="H50" s="2" t="s">
        <v>152</v>
      </c>
      <c r="I50" s="82"/>
      <c r="J50" s="2" t="s">
        <v>151</v>
      </c>
      <c r="K50" s="24" t="s">
        <v>330</v>
      </c>
      <c r="L50" s="24" t="s">
        <v>330</v>
      </c>
      <c r="M50" s="24" t="s">
        <v>330</v>
      </c>
      <c r="N50" s="24"/>
      <c r="O50" s="24"/>
      <c r="P50" s="24"/>
      <c r="Q50" s="24"/>
      <c r="R50" s="24"/>
      <c r="S50" s="24"/>
      <c r="T50" s="24" t="s">
        <v>329</v>
      </c>
      <c r="U50" s="24"/>
      <c r="V50" s="24"/>
      <c r="W50" s="24"/>
      <c r="X50" s="24"/>
    </row>
    <row r="51" spans="1:24" s="15" customFormat="1" ht="12.75">
      <c r="A51" s="1"/>
      <c r="B51" s="338" t="s">
        <v>0</v>
      </c>
      <c r="C51" s="338"/>
      <c r="D51" s="33"/>
      <c r="E51" s="33"/>
      <c r="F51" s="2"/>
      <c r="G51" s="331">
        <f>SUM(G49:G50)</f>
        <v>2950617.61</v>
      </c>
      <c r="H51" s="2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s="15" customFormat="1" ht="12.75">
      <c r="A52" s="341" t="s">
        <v>122</v>
      </c>
      <c r="B52" s="341"/>
      <c r="C52" s="341"/>
      <c r="D52" s="341"/>
      <c r="E52" s="341"/>
      <c r="F52" s="341"/>
      <c r="G52" s="341"/>
      <c r="H52" s="332"/>
      <c r="I52" s="235"/>
      <c r="J52" s="235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4" s="15" customFormat="1" ht="14.25" customHeight="1">
      <c r="A53" s="341" t="s">
        <v>117</v>
      </c>
      <c r="B53" s="341"/>
      <c r="C53" s="341"/>
      <c r="D53" s="341"/>
      <c r="E53" s="341"/>
      <c r="F53" s="341"/>
      <c r="G53" s="341"/>
      <c r="H53" s="332"/>
      <c r="I53" s="235"/>
      <c r="J53" s="235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4" ht="38.25">
      <c r="A54" s="1">
        <v>1</v>
      </c>
      <c r="B54" s="1" t="s">
        <v>125</v>
      </c>
      <c r="C54" s="66" t="s">
        <v>338</v>
      </c>
      <c r="D54" s="80" t="s">
        <v>178</v>
      </c>
      <c r="E54" s="80" t="s">
        <v>179</v>
      </c>
      <c r="F54" s="87" t="s">
        <v>336</v>
      </c>
      <c r="G54" s="328">
        <v>399619</v>
      </c>
      <c r="H54" s="66" t="s">
        <v>152</v>
      </c>
      <c r="I54" s="55" t="s">
        <v>341</v>
      </c>
      <c r="J54" s="56" t="s">
        <v>343</v>
      </c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7"/>
      <c r="X54" s="27"/>
    </row>
    <row r="55" spans="1:24" ht="25.5">
      <c r="A55" s="1">
        <v>2</v>
      </c>
      <c r="B55" s="1" t="s">
        <v>126</v>
      </c>
      <c r="C55" s="66" t="s">
        <v>338</v>
      </c>
      <c r="D55" s="80" t="s">
        <v>178</v>
      </c>
      <c r="E55" s="80" t="s">
        <v>179</v>
      </c>
      <c r="F55" s="66" t="s">
        <v>337</v>
      </c>
      <c r="G55" s="328">
        <v>180840</v>
      </c>
      <c r="H55" s="66" t="s">
        <v>152</v>
      </c>
      <c r="I55" s="55" t="s">
        <v>342</v>
      </c>
      <c r="J55" s="55" t="s">
        <v>344</v>
      </c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7"/>
      <c r="X55" s="27"/>
    </row>
    <row r="56" spans="1:24" ht="25.5">
      <c r="A56" s="1">
        <v>3</v>
      </c>
      <c r="B56" s="1" t="s">
        <v>127</v>
      </c>
      <c r="C56" s="66" t="s">
        <v>338</v>
      </c>
      <c r="D56" s="80" t="s">
        <v>178</v>
      </c>
      <c r="E56" s="80" t="s">
        <v>179</v>
      </c>
      <c r="F56" s="66" t="s">
        <v>337</v>
      </c>
      <c r="G56" s="328">
        <v>229812</v>
      </c>
      <c r="H56" s="66" t="s">
        <v>152</v>
      </c>
      <c r="I56" s="55" t="s">
        <v>342</v>
      </c>
      <c r="J56" s="55" t="s">
        <v>345</v>
      </c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7"/>
      <c r="X56" s="27"/>
    </row>
    <row r="57" spans="1:24" ht="25.5">
      <c r="A57" s="1">
        <v>4</v>
      </c>
      <c r="B57" s="1" t="s">
        <v>128</v>
      </c>
      <c r="C57" s="66" t="s">
        <v>338</v>
      </c>
      <c r="D57" s="80" t="s">
        <v>178</v>
      </c>
      <c r="E57" s="80" t="s">
        <v>179</v>
      </c>
      <c r="F57" s="66" t="s">
        <v>337</v>
      </c>
      <c r="G57" s="328">
        <v>325644</v>
      </c>
      <c r="H57" s="66" t="s">
        <v>152</v>
      </c>
      <c r="I57" s="55" t="s">
        <v>342</v>
      </c>
      <c r="J57" s="55" t="s">
        <v>346</v>
      </c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7"/>
      <c r="X57" s="27"/>
    </row>
    <row r="58" spans="1:24" ht="25.5">
      <c r="A58" s="1">
        <v>5</v>
      </c>
      <c r="B58" s="1" t="s">
        <v>129</v>
      </c>
      <c r="C58" s="66" t="s">
        <v>338</v>
      </c>
      <c r="D58" s="80" t="s">
        <v>178</v>
      </c>
      <c r="E58" s="80" t="s">
        <v>179</v>
      </c>
      <c r="F58" s="66" t="s">
        <v>337</v>
      </c>
      <c r="G58" s="328">
        <v>222420</v>
      </c>
      <c r="H58" s="66" t="s">
        <v>152</v>
      </c>
      <c r="I58" s="55" t="s">
        <v>342</v>
      </c>
      <c r="J58" s="55" t="s">
        <v>347</v>
      </c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7"/>
      <c r="X58" s="27"/>
    </row>
    <row r="59" spans="1:24" s="15" customFormat="1" ht="12.75">
      <c r="A59" s="338" t="s">
        <v>15</v>
      </c>
      <c r="B59" s="338"/>
      <c r="C59" s="338"/>
      <c r="D59" s="33"/>
      <c r="E59" s="33"/>
      <c r="F59" s="2"/>
      <c r="G59" s="331">
        <f>SUM(G54:G58)</f>
        <v>1358335</v>
      </c>
      <c r="H59" s="2"/>
      <c r="I59" s="55"/>
      <c r="J59" s="55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s="15" customFormat="1" ht="14.25" customHeight="1">
      <c r="A60" s="341" t="s">
        <v>118</v>
      </c>
      <c r="B60" s="341"/>
      <c r="C60" s="341"/>
      <c r="D60" s="341"/>
      <c r="E60" s="341"/>
      <c r="F60" s="341"/>
      <c r="G60" s="341"/>
      <c r="H60" s="332"/>
      <c r="I60" s="235"/>
      <c r="J60" s="235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ht="38.25">
      <c r="A61" s="1">
        <v>1</v>
      </c>
      <c r="B61" s="1" t="s">
        <v>143</v>
      </c>
      <c r="C61" s="2" t="s">
        <v>339</v>
      </c>
      <c r="D61" s="91" t="s">
        <v>178</v>
      </c>
      <c r="E61" s="91" t="s">
        <v>179</v>
      </c>
      <c r="F61" s="84" t="s">
        <v>371</v>
      </c>
      <c r="G61" s="329">
        <v>300000</v>
      </c>
      <c r="H61" s="106" t="s">
        <v>152</v>
      </c>
      <c r="I61" s="55" t="s">
        <v>342</v>
      </c>
      <c r="J61" s="56" t="s">
        <v>348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s="15" customFormat="1" ht="18" customHeight="1">
      <c r="A62" s="338" t="s">
        <v>15</v>
      </c>
      <c r="B62" s="338"/>
      <c r="C62" s="338"/>
      <c r="D62" s="33"/>
      <c r="E62" s="33"/>
      <c r="F62" s="2"/>
      <c r="G62" s="331">
        <f>SUM(G61)</f>
        <v>300000</v>
      </c>
      <c r="H62" s="2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9" s="15" customFormat="1" ht="13.5" thickBot="1">
      <c r="A63" s="11"/>
      <c r="B63" s="28"/>
      <c r="D63" s="90"/>
      <c r="E63" s="339" t="s">
        <v>59</v>
      </c>
      <c r="F63" s="340"/>
      <c r="G63" s="330">
        <f>G62+G59+G51+G47+G40+G35+G31+G25</f>
        <v>32032566.41</v>
      </c>
      <c r="H63" s="78"/>
      <c r="I63" s="11"/>
    </row>
  </sheetData>
  <sheetProtection/>
  <mergeCells count="51">
    <mergeCell ref="U29:U30"/>
    <mergeCell ref="D29:D30"/>
    <mergeCell ref="E29:E30"/>
    <mergeCell ref="P29:P30"/>
    <mergeCell ref="Q29:Q30"/>
    <mergeCell ref="R29:R30"/>
    <mergeCell ref="S29:S30"/>
    <mergeCell ref="T29:T30"/>
    <mergeCell ref="K29:K30"/>
    <mergeCell ref="L29:L30"/>
    <mergeCell ref="M29:M30"/>
    <mergeCell ref="N29:N30"/>
    <mergeCell ref="O29:O30"/>
    <mergeCell ref="A1:D2"/>
    <mergeCell ref="A32:G32"/>
    <mergeCell ref="A35:C35"/>
    <mergeCell ref="C4:C5"/>
    <mergeCell ref="A6:E6"/>
    <mergeCell ref="A25:C25"/>
    <mergeCell ref="A4:A5"/>
    <mergeCell ref="B4:B5"/>
    <mergeCell ref="E4:E5"/>
    <mergeCell ref="F4:F5"/>
    <mergeCell ref="D4:D5"/>
    <mergeCell ref="G4:G5"/>
    <mergeCell ref="C29:C30"/>
    <mergeCell ref="W4:W5"/>
    <mergeCell ref="X4:X5"/>
    <mergeCell ref="I4:I5"/>
    <mergeCell ref="J4:J5"/>
    <mergeCell ref="K4:M4"/>
    <mergeCell ref="N4:S4"/>
    <mergeCell ref="T4:T5"/>
    <mergeCell ref="U4:U5"/>
    <mergeCell ref="V4:V5"/>
    <mergeCell ref="H4:H5"/>
    <mergeCell ref="E63:F63"/>
    <mergeCell ref="A27:G27"/>
    <mergeCell ref="B31:C31"/>
    <mergeCell ref="A47:C47"/>
    <mergeCell ref="A59:C59"/>
    <mergeCell ref="A26:G26"/>
    <mergeCell ref="A41:G41"/>
    <mergeCell ref="A40:C40"/>
    <mergeCell ref="A36:G36"/>
    <mergeCell ref="A48:G48"/>
    <mergeCell ref="A60:G60"/>
    <mergeCell ref="A62:C62"/>
    <mergeCell ref="A53:G53"/>
    <mergeCell ref="A52:G52"/>
    <mergeCell ref="B51:C51"/>
  </mergeCells>
  <printOptions/>
  <pageMargins left="0.35433070866141736" right="0.2362204724409449" top="0.6692913385826772" bottom="0.4330708661417323" header="0.5118110236220472" footer="0.5118110236220472"/>
  <pageSetup fitToWidth="2" horizontalDpi="600" verticalDpi="600" orientation="landscape" paperSize="9" scale="55" r:id="rId1"/>
  <headerFooter alignWithMargins="0">
    <oddFooter>&amp;CStrona &amp;P z &amp;N</oddFooter>
  </headerFooter>
  <rowBreaks count="1" manualBreakCount="1">
    <brk id="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55"/>
  <sheetViews>
    <sheetView view="pageBreakPreview" zoomScaleSheetLayoutView="100" zoomScalePageLayoutView="0" workbookViewId="0" topLeftCell="A320">
      <selection activeCell="D337" sqref="D337"/>
    </sheetView>
  </sheetViews>
  <sheetFormatPr defaultColWidth="9.140625" defaultRowHeight="12.75"/>
  <cols>
    <col min="1" max="1" width="5.57421875" style="11" customWidth="1"/>
    <col min="2" max="2" width="47.57421875" style="297" customWidth="1"/>
    <col min="3" max="3" width="15.421875" style="13" customWidth="1"/>
    <col min="4" max="4" width="18.421875" style="309" customWidth="1"/>
    <col min="5" max="5" width="13.421875" style="0" bestFit="1" customWidth="1"/>
  </cols>
  <sheetData>
    <row r="1" spans="1:4" ht="12.75">
      <c r="A1" s="21" t="s">
        <v>120</v>
      </c>
      <c r="D1" s="304"/>
    </row>
    <row r="3" spans="1:4" ht="25.5">
      <c r="A3" s="3" t="s">
        <v>17</v>
      </c>
      <c r="B3" s="286" t="s">
        <v>25</v>
      </c>
      <c r="C3" s="271" t="s">
        <v>26</v>
      </c>
      <c r="D3" s="75" t="s">
        <v>27</v>
      </c>
    </row>
    <row r="4" spans="1:4" ht="12.75" customHeight="1">
      <c r="A4" s="363" t="s">
        <v>111</v>
      </c>
      <c r="B4" s="364"/>
      <c r="C4" s="364"/>
      <c r="D4" s="365"/>
    </row>
    <row r="5" spans="1:4" ht="12.75">
      <c r="A5" s="361" t="s">
        <v>419</v>
      </c>
      <c r="B5" s="361"/>
      <c r="C5" s="361"/>
      <c r="D5" s="361"/>
    </row>
    <row r="6" spans="1:4" s="15" customFormat="1" ht="12.75">
      <c r="A6" s="2" t="s">
        <v>511</v>
      </c>
      <c r="B6" s="287" t="s">
        <v>190</v>
      </c>
      <c r="C6" s="272">
        <v>2013</v>
      </c>
      <c r="D6" s="310">
        <v>2400</v>
      </c>
    </row>
    <row r="7" spans="1:4" s="15" customFormat="1" ht="12.75">
      <c r="A7" s="2" t="s">
        <v>514</v>
      </c>
      <c r="B7" s="287" t="s">
        <v>191</v>
      </c>
      <c r="C7" s="272">
        <v>2013</v>
      </c>
      <c r="D7" s="310">
        <v>3025.8</v>
      </c>
    </row>
    <row r="8" spans="1:4" s="15" customFormat="1" ht="12.75">
      <c r="A8" s="2" t="s">
        <v>515</v>
      </c>
      <c r="B8" s="287" t="s">
        <v>192</v>
      </c>
      <c r="C8" s="272">
        <v>2013</v>
      </c>
      <c r="D8" s="310">
        <v>24800</v>
      </c>
    </row>
    <row r="9" spans="1:4" s="15" customFormat="1" ht="12.75">
      <c r="A9" s="2" t="s">
        <v>516</v>
      </c>
      <c r="B9" s="287" t="s">
        <v>193</v>
      </c>
      <c r="C9" s="272">
        <v>2013</v>
      </c>
      <c r="D9" s="310">
        <v>3876.71</v>
      </c>
    </row>
    <row r="10" spans="1:4" s="15" customFormat="1" ht="12.75">
      <c r="A10" s="2" t="s">
        <v>517</v>
      </c>
      <c r="B10" s="287" t="s">
        <v>194</v>
      </c>
      <c r="C10" s="272">
        <v>2013</v>
      </c>
      <c r="D10" s="310">
        <v>8903.97</v>
      </c>
    </row>
    <row r="11" spans="1:4" s="15" customFormat="1" ht="12.75">
      <c r="A11" s="2" t="s">
        <v>518</v>
      </c>
      <c r="B11" s="287" t="s">
        <v>195</v>
      </c>
      <c r="C11" s="272">
        <v>2013</v>
      </c>
      <c r="D11" s="310">
        <v>839</v>
      </c>
    </row>
    <row r="12" spans="1:4" s="15" customFormat="1" ht="12.75">
      <c r="A12" s="2" t="s">
        <v>519</v>
      </c>
      <c r="B12" s="287" t="s">
        <v>195</v>
      </c>
      <c r="C12" s="272">
        <v>2013</v>
      </c>
      <c r="D12" s="310">
        <v>845</v>
      </c>
    </row>
    <row r="13" spans="1:4" s="15" customFormat="1" ht="12.75">
      <c r="A13" s="2" t="s">
        <v>520</v>
      </c>
      <c r="B13" s="287" t="s">
        <v>196</v>
      </c>
      <c r="C13" s="272">
        <v>2014</v>
      </c>
      <c r="D13" s="310">
        <v>539.99</v>
      </c>
    </row>
    <row r="14" spans="1:4" s="15" customFormat="1" ht="12.75">
      <c r="A14" s="2" t="s">
        <v>521</v>
      </c>
      <c r="B14" s="287" t="s">
        <v>376</v>
      </c>
      <c r="C14" s="272">
        <v>2014</v>
      </c>
      <c r="D14" s="310">
        <v>710.94</v>
      </c>
    </row>
    <row r="15" spans="1:4" s="15" customFormat="1" ht="12.75">
      <c r="A15" s="2" t="s">
        <v>522</v>
      </c>
      <c r="B15" s="287" t="s">
        <v>377</v>
      </c>
      <c r="C15" s="272">
        <v>2014</v>
      </c>
      <c r="D15" s="310">
        <v>344.65</v>
      </c>
    </row>
    <row r="16" spans="1:4" s="15" customFormat="1" ht="12.75">
      <c r="A16" s="2" t="s">
        <v>523</v>
      </c>
      <c r="B16" s="287" t="s">
        <v>378</v>
      </c>
      <c r="C16" s="272">
        <v>2014</v>
      </c>
      <c r="D16" s="310">
        <v>580.03</v>
      </c>
    </row>
    <row r="17" spans="1:4" s="15" customFormat="1" ht="12.75">
      <c r="A17" s="2" t="s">
        <v>524</v>
      </c>
      <c r="B17" s="287" t="s">
        <v>379</v>
      </c>
      <c r="C17" s="272">
        <v>2014</v>
      </c>
      <c r="D17" s="310">
        <v>423.92</v>
      </c>
    </row>
    <row r="18" spans="1:4" s="15" customFormat="1" ht="12.75">
      <c r="A18" s="2" t="s">
        <v>525</v>
      </c>
      <c r="B18" s="287" t="s">
        <v>380</v>
      </c>
      <c r="C18" s="272">
        <v>2014</v>
      </c>
      <c r="D18" s="310">
        <v>492</v>
      </c>
    </row>
    <row r="19" spans="1:4" s="15" customFormat="1" ht="12.75">
      <c r="A19" s="2" t="s">
        <v>526</v>
      </c>
      <c r="B19" s="287" t="s">
        <v>381</v>
      </c>
      <c r="C19" s="272">
        <v>2014</v>
      </c>
      <c r="D19" s="310">
        <v>390</v>
      </c>
    </row>
    <row r="20" spans="1:4" s="15" customFormat="1" ht="12.75">
      <c r="A20" s="2" t="s">
        <v>527</v>
      </c>
      <c r="B20" s="287" t="s">
        <v>382</v>
      </c>
      <c r="C20" s="272">
        <v>2014</v>
      </c>
      <c r="D20" s="310">
        <v>649</v>
      </c>
    </row>
    <row r="21" spans="1:4" s="15" customFormat="1" ht="12.75">
      <c r="A21" s="2" t="s">
        <v>528</v>
      </c>
      <c r="B21" s="287" t="s">
        <v>383</v>
      </c>
      <c r="C21" s="272">
        <v>2015</v>
      </c>
      <c r="D21" s="310">
        <v>3444</v>
      </c>
    </row>
    <row r="22" spans="1:4" s="15" customFormat="1" ht="12.75">
      <c r="A22" s="2" t="s">
        <v>529</v>
      </c>
      <c r="B22" s="287" t="s">
        <v>384</v>
      </c>
      <c r="C22" s="272">
        <v>2015</v>
      </c>
      <c r="D22" s="310">
        <v>1500</v>
      </c>
    </row>
    <row r="23" spans="1:4" s="15" customFormat="1" ht="12.75">
      <c r="A23" s="2" t="s">
        <v>530</v>
      </c>
      <c r="B23" s="287" t="s">
        <v>385</v>
      </c>
      <c r="C23" s="272">
        <v>2015</v>
      </c>
      <c r="D23" s="310">
        <v>713.4</v>
      </c>
    </row>
    <row r="24" spans="1:4" s="15" customFormat="1" ht="12.75">
      <c r="A24" s="2" t="s">
        <v>531</v>
      </c>
      <c r="B24" s="287" t="s">
        <v>384</v>
      </c>
      <c r="C24" s="272">
        <v>2015</v>
      </c>
      <c r="D24" s="310">
        <v>1500</v>
      </c>
    </row>
    <row r="25" spans="1:4" s="15" customFormat="1" ht="12.75">
      <c r="A25" s="2" t="s">
        <v>532</v>
      </c>
      <c r="B25" s="287" t="s">
        <v>386</v>
      </c>
      <c r="C25" s="272">
        <v>2015</v>
      </c>
      <c r="D25" s="310">
        <v>2499</v>
      </c>
    </row>
    <row r="26" spans="1:4" s="15" customFormat="1" ht="12.75">
      <c r="A26" s="2" t="s">
        <v>533</v>
      </c>
      <c r="B26" s="287" t="s">
        <v>387</v>
      </c>
      <c r="C26" s="272">
        <v>2015</v>
      </c>
      <c r="D26" s="310">
        <v>410</v>
      </c>
    </row>
    <row r="27" spans="1:4" s="15" customFormat="1" ht="12.75">
      <c r="A27" s="2" t="s">
        <v>534</v>
      </c>
      <c r="B27" s="287" t="s">
        <v>388</v>
      </c>
      <c r="C27" s="272">
        <v>2015</v>
      </c>
      <c r="D27" s="310">
        <v>1250</v>
      </c>
    </row>
    <row r="28" spans="1:4" s="15" customFormat="1" ht="12.75">
      <c r="A28" s="2" t="s">
        <v>535</v>
      </c>
      <c r="B28" s="287" t="s">
        <v>389</v>
      </c>
      <c r="C28" s="272">
        <v>2015</v>
      </c>
      <c r="D28" s="310">
        <v>440</v>
      </c>
    </row>
    <row r="29" spans="1:4" s="15" customFormat="1" ht="12.75">
      <c r="A29" s="2" t="s">
        <v>536</v>
      </c>
      <c r="B29" s="287" t="s">
        <v>387</v>
      </c>
      <c r="C29" s="272">
        <v>2015</v>
      </c>
      <c r="D29" s="310">
        <v>410</v>
      </c>
    </row>
    <row r="30" spans="1:4" s="15" customFormat="1" ht="12.75">
      <c r="A30" s="2" t="s">
        <v>537</v>
      </c>
      <c r="B30" s="287" t="s">
        <v>390</v>
      </c>
      <c r="C30" s="272">
        <v>2015</v>
      </c>
      <c r="D30" s="310">
        <v>499</v>
      </c>
    </row>
    <row r="31" spans="1:4" s="15" customFormat="1" ht="12.75">
      <c r="A31" s="2" t="s">
        <v>618</v>
      </c>
      <c r="B31" s="287" t="s">
        <v>387</v>
      </c>
      <c r="C31" s="272">
        <v>2015</v>
      </c>
      <c r="D31" s="310">
        <v>440</v>
      </c>
    </row>
    <row r="32" spans="1:4" s="15" customFormat="1" ht="12.75">
      <c r="A32" s="2" t="s">
        <v>619</v>
      </c>
      <c r="B32" s="287" t="s">
        <v>390</v>
      </c>
      <c r="C32" s="272">
        <v>2015</v>
      </c>
      <c r="D32" s="311">
        <v>499</v>
      </c>
    </row>
    <row r="33" spans="1:4" s="15" customFormat="1" ht="12.75">
      <c r="A33" s="2" t="s">
        <v>620</v>
      </c>
      <c r="B33" s="298" t="s">
        <v>391</v>
      </c>
      <c r="C33" s="47">
        <v>2015</v>
      </c>
      <c r="D33" s="312">
        <v>460</v>
      </c>
    </row>
    <row r="34" spans="1:4" s="15" customFormat="1" ht="12.75">
      <c r="A34" s="2" t="s">
        <v>621</v>
      </c>
      <c r="B34" s="298" t="s">
        <v>390</v>
      </c>
      <c r="C34" s="47">
        <v>2015</v>
      </c>
      <c r="D34" s="312">
        <v>499</v>
      </c>
    </row>
    <row r="35" spans="1:4" s="15" customFormat="1" ht="12.75">
      <c r="A35" s="2" t="s">
        <v>622</v>
      </c>
      <c r="B35" s="298" t="s">
        <v>392</v>
      </c>
      <c r="C35" s="47">
        <v>2015</v>
      </c>
      <c r="D35" s="312">
        <v>360</v>
      </c>
    </row>
    <row r="36" spans="1:4" s="15" customFormat="1" ht="12.75">
      <c r="A36" s="2" t="s">
        <v>623</v>
      </c>
      <c r="B36" s="298" t="s">
        <v>469</v>
      </c>
      <c r="C36" s="47">
        <v>2015</v>
      </c>
      <c r="D36" s="312">
        <v>799.99</v>
      </c>
    </row>
    <row r="37" spans="1:4" s="15" customFormat="1" ht="12.75">
      <c r="A37" s="2" t="s">
        <v>624</v>
      </c>
      <c r="B37" s="298" t="s">
        <v>470</v>
      </c>
      <c r="C37" s="47">
        <v>2015</v>
      </c>
      <c r="D37" s="312">
        <v>519.99</v>
      </c>
    </row>
    <row r="38" spans="1:4" s="15" customFormat="1" ht="12.75">
      <c r="A38" s="2" t="s">
        <v>625</v>
      </c>
      <c r="B38" s="298" t="s">
        <v>471</v>
      </c>
      <c r="C38" s="47">
        <v>2015</v>
      </c>
      <c r="D38" s="312">
        <v>399</v>
      </c>
    </row>
    <row r="39" spans="1:4" s="15" customFormat="1" ht="12.75">
      <c r="A39" s="2" t="s">
        <v>626</v>
      </c>
      <c r="B39" s="298" t="s">
        <v>472</v>
      </c>
      <c r="C39" s="47">
        <v>2015</v>
      </c>
      <c r="D39" s="312">
        <v>2208.47</v>
      </c>
    </row>
    <row r="40" spans="1:4" s="15" customFormat="1" ht="12.75">
      <c r="A40" s="2" t="s">
        <v>627</v>
      </c>
      <c r="B40" s="298" t="s">
        <v>389</v>
      </c>
      <c r="C40" s="47">
        <v>2015</v>
      </c>
      <c r="D40" s="312">
        <v>439</v>
      </c>
    </row>
    <row r="41" spans="1:4" s="15" customFormat="1" ht="12.75">
      <c r="A41" s="2" t="s">
        <v>628</v>
      </c>
      <c r="B41" s="298" t="s">
        <v>473</v>
      </c>
      <c r="C41" s="47">
        <v>2016</v>
      </c>
      <c r="D41" s="312">
        <v>1499</v>
      </c>
    </row>
    <row r="42" spans="1:4" s="15" customFormat="1" ht="12.75">
      <c r="A42" s="2" t="s">
        <v>629</v>
      </c>
      <c r="B42" s="298" t="s">
        <v>474</v>
      </c>
      <c r="C42" s="47">
        <v>2016</v>
      </c>
      <c r="D42" s="312">
        <v>415</v>
      </c>
    </row>
    <row r="43" spans="1:4" s="15" customFormat="1" ht="12.75">
      <c r="A43" s="2" t="s">
        <v>630</v>
      </c>
      <c r="B43" s="298" t="s">
        <v>475</v>
      </c>
      <c r="C43" s="47">
        <v>2016</v>
      </c>
      <c r="D43" s="312">
        <v>3200</v>
      </c>
    </row>
    <row r="44" spans="1:4" s="15" customFormat="1" ht="12.75">
      <c r="A44" s="2" t="s">
        <v>631</v>
      </c>
      <c r="B44" s="298" t="s">
        <v>632</v>
      </c>
      <c r="C44" s="47">
        <v>2016</v>
      </c>
      <c r="D44" s="312">
        <v>380</v>
      </c>
    </row>
    <row r="45" spans="1:4" s="104" customFormat="1" ht="12.75">
      <c r="A45" s="2" t="s">
        <v>633</v>
      </c>
      <c r="B45" s="299" t="s">
        <v>634</v>
      </c>
      <c r="C45" s="116">
        <v>2016</v>
      </c>
      <c r="D45" s="310">
        <v>349</v>
      </c>
    </row>
    <row r="46" spans="1:4" s="104" customFormat="1" ht="12.75">
      <c r="A46" s="2" t="s">
        <v>635</v>
      </c>
      <c r="B46" s="299" t="s">
        <v>636</v>
      </c>
      <c r="C46" s="116">
        <v>2016</v>
      </c>
      <c r="D46" s="310">
        <v>2214</v>
      </c>
    </row>
    <row r="47" spans="1:4" s="104" customFormat="1" ht="12.75">
      <c r="A47" s="2" t="s">
        <v>637</v>
      </c>
      <c r="B47" s="299" t="s">
        <v>638</v>
      </c>
      <c r="C47" s="116">
        <v>2017</v>
      </c>
      <c r="D47" s="310">
        <v>1597.77</v>
      </c>
    </row>
    <row r="48" spans="1:4" s="104" customFormat="1" ht="12.75">
      <c r="A48" s="2" t="s">
        <v>639</v>
      </c>
      <c r="B48" s="299" t="s">
        <v>638</v>
      </c>
      <c r="C48" s="116">
        <v>2017</v>
      </c>
      <c r="D48" s="310">
        <v>1597.77</v>
      </c>
    </row>
    <row r="49" spans="1:4" s="104" customFormat="1" ht="12.75">
      <c r="A49" s="2" t="s">
        <v>640</v>
      </c>
      <c r="B49" s="299" t="s">
        <v>641</v>
      </c>
      <c r="C49" s="116">
        <v>2017</v>
      </c>
      <c r="D49" s="310">
        <v>576.87</v>
      </c>
    </row>
    <row r="50" spans="1:4" s="104" customFormat="1" ht="12.75">
      <c r="A50" s="2" t="s">
        <v>642</v>
      </c>
      <c r="B50" s="299" t="s">
        <v>643</v>
      </c>
      <c r="C50" s="116">
        <v>2017</v>
      </c>
      <c r="D50" s="310">
        <v>349</v>
      </c>
    </row>
    <row r="51" spans="1:4" s="104" customFormat="1" ht="12.75">
      <c r="A51" s="2" t="s">
        <v>644</v>
      </c>
      <c r="B51" s="299" t="s">
        <v>645</v>
      </c>
      <c r="C51" s="116">
        <v>2017</v>
      </c>
      <c r="D51" s="310">
        <v>650</v>
      </c>
    </row>
    <row r="52" spans="1:4" s="104" customFormat="1" ht="12.75">
      <c r="A52" s="2" t="s">
        <v>646</v>
      </c>
      <c r="B52" s="299" t="s">
        <v>641</v>
      </c>
      <c r="C52" s="116">
        <v>2017</v>
      </c>
      <c r="D52" s="310">
        <v>550</v>
      </c>
    </row>
    <row r="53" spans="1:4" s="104" customFormat="1" ht="12.75">
      <c r="A53" s="2" t="s">
        <v>647</v>
      </c>
      <c r="B53" s="299" t="s">
        <v>648</v>
      </c>
      <c r="C53" s="116">
        <v>2017</v>
      </c>
      <c r="D53" s="310">
        <v>2799</v>
      </c>
    </row>
    <row r="54" spans="1:4" s="15" customFormat="1" ht="12.75">
      <c r="A54" s="2"/>
      <c r="B54" s="286" t="s">
        <v>0</v>
      </c>
      <c r="C54" s="273"/>
      <c r="D54" s="75">
        <f>SUM(D6:D53)</f>
        <v>84288.27</v>
      </c>
    </row>
    <row r="55" spans="1:4" s="15" customFormat="1" ht="12.75">
      <c r="A55" s="361" t="s">
        <v>418</v>
      </c>
      <c r="B55" s="361"/>
      <c r="C55" s="361"/>
      <c r="D55" s="361"/>
    </row>
    <row r="56" spans="1:4" s="15" customFormat="1" ht="25.5">
      <c r="A56" s="3" t="s">
        <v>17</v>
      </c>
      <c r="B56" s="286" t="s">
        <v>25</v>
      </c>
      <c r="C56" s="271" t="s">
        <v>26</v>
      </c>
      <c r="D56" s="75" t="s">
        <v>27</v>
      </c>
    </row>
    <row r="57" spans="1:4" s="104" customFormat="1" ht="25.5">
      <c r="A57" s="106">
        <v>1</v>
      </c>
      <c r="B57" s="288" t="s">
        <v>476</v>
      </c>
      <c r="C57" s="274">
        <v>2016</v>
      </c>
      <c r="D57" s="310">
        <v>2480</v>
      </c>
    </row>
    <row r="58" spans="1:4" s="104" customFormat="1" ht="12.75">
      <c r="A58" s="2">
        <v>2</v>
      </c>
      <c r="B58" s="289" t="s">
        <v>617</v>
      </c>
      <c r="C58" s="275">
        <v>2016</v>
      </c>
      <c r="D58" s="310">
        <v>3480</v>
      </c>
    </row>
    <row r="59" spans="1:4" s="15" customFormat="1" ht="12.75" customHeight="1">
      <c r="A59" s="24"/>
      <c r="B59" s="101" t="s">
        <v>0</v>
      </c>
      <c r="C59" s="276"/>
      <c r="D59" s="313">
        <f>SUM(D57:D58)</f>
        <v>5960</v>
      </c>
    </row>
    <row r="60" spans="1:4" s="15" customFormat="1" ht="12.75">
      <c r="A60" s="101"/>
      <c r="B60" s="102"/>
      <c r="C60" s="276"/>
      <c r="D60" s="310"/>
    </row>
    <row r="61" spans="1:4" ht="13.5" customHeight="1">
      <c r="A61" s="362" t="s">
        <v>499</v>
      </c>
      <c r="B61" s="362"/>
      <c r="C61" s="362"/>
      <c r="D61" s="362"/>
    </row>
    <row r="62" spans="1:4" ht="13.5" customHeight="1">
      <c r="A62" s="366" t="s">
        <v>419</v>
      </c>
      <c r="B62" s="367"/>
      <c r="C62" s="367"/>
      <c r="D62" s="368"/>
    </row>
    <row r="63" spans="1:4" s="15" customFormat="1" ht="12.75">
      <c r="A63" s="46">
        <v>3</v>
      </c>
      <c r="B63" s="290" t="s">
        <v>158</v>
      </c>
      <c r="C63" s="273">
        <v>2013</v>
      </c>
      <c r="D63" s="44">
        <v>699</v>
      </c>
    </row>
    <row r="64" spans="1:4" s="15" customFormat="1" ht="12.75">
      <c r="A64" s="46">
        <v>4</v>
      </c>
      <c r="B64" s="290" t="s">
        <v>395</v>
      </c>
      <c r="C64" s="273">
        <v>2015</v>
      </c>
      <c r="D64" s="44">
        <v>2519</v>
      </c>
    </row>
    <row r="65" spans="1:4" s="15" customFormat="1" ht="12.75">
      <c r="A65" s="46">
        <v>5</v>
      </c>
      <c r="B65" s="290" t="s">
        <v>157</v>
      </c>
      <c r="C65" s="273">
        <v>2015</v>
      </c>
      <c r="D65" s="44">
        <v>2519</v>
      </c>
    </row>
    <row r="66" spans="1:4" s="15" customFormat="1" ht="12.75">
      <c r="A66" s="46">
        <v>6</v>
      </c>
      <c r="B66" s="290" t="s">
        <v>157</v>
      </c>
      <c r="C66" s="273">
        <v>2015</v>
      </c>
      <c r="D66" s="44">
        <v>2519</v>
      </c>
    </row>
    <row r="67" spans="1:4" s="15" customFormat="1" ht="12.75">
      <c r="A67" s="46">
        <v>7</v>
      </c>
      <c r="B67" s="290" t="s">
        <v>378</v>
      </c>
      <c r="C67" s="273">
        <v>2016</v>
      </c>
      <c r="D67" s="44">
        <v>580</v>
      </c>
    </row>
    <row r="68" spans="1:4" s="15" customFormat="1" ht="12.75">
      <c r="A68" s="46">
        <v>8</v>
      </c>
      <c r="B68" s="290" t="s">
        <v>378</v>
      </c>
      <c r="C68" s="273">
        <v>2016</v>
      </c>
      <c r="D68" s="44">
        <v>510</v>
      </c>
    </row>
    <row r="69" spans="1:4" s="15" customFormat="1" ht="12.75">
      <c r="A69" s="46">
        <v>9</v>
      </c>
      <c r="B69" s="290" t="s">
        <v>395</v>
      </c>
      <c r="C69" s="273">
        <v>2016</v>
      </c>
      <c r="D69" s="44">
        <v>3020</v>
      </c>
    </row>
    <row r="70" spans="1:4" s="15" customFormat="1" ht="12.75">
      <c r="A70" s="46"/>
      <c r="B70" s="108" t="s">
        <v>500</v>
      </c>
      <c r="C70" s="191">
        <v>2017</v>
      </c>
      <c r="D70" s="111">
        <v>2952</v>
      </c>
    </row>
    <row r="71" spans="1:4" s="17" customFormat="1" ht="13.5" customHeight="1">
      <c r="A71" s="2"/>
      <c r="B71" s="286" t="s">
        <v>0</v>
      </c>
      <c r="C71" s="273"/>
      <c r="D71" s="75">
        <f>SUM(D63:D70)</f>
        <v>15318</v>
      </c>
    </row>
    <row r="72" spans="1:4" s="15" customFormat="1" ht="12.75">
      <c r="A72" s="361" t="s">
        <v>418</v>
      </c>
      <c r="B72" s="361"/>
      <c r="C72" s="361"/>
      <c r="D72" s="361"/>
    </row>
    <row r="73" spans="1:4" ht="13.5" customHeight="1">
      <c r="A73" s="65">
        <v>1</v>
      </c>
      <c r="B73" s="65" t="s">
        <v>396</v>
      </c>
      <c r="C73" s="277">
        <v>2015</v>
      </c>
      <c r="D73" s="195">
        <v>2499</v>
      </c>
    </row>
    <row r="74" spans="1:4" ht="13.5" customHeight="1">
      <c r="A74" s="95"/>
      <c r="B74" s="286" t="s">
        <v>0</v>
      </c>
      <c r="C74" s="278"/>
      <c r="D74" s="314">
        <f>D73</f>
        <v>2499</v>
      </c>
    </row>
    <row r="75" spans="1:4" s="17" customFormat="1" ht="13.5" customHeight="1">
      <c r="A75" s="362" t="s">
        <v>112</v>
      </c>
      <c r="B75" s="362"/>
      <c r="C75" s="362"/>
      <c r="D75" s="362"/>
    </row>
    <row r="76" spans="1:4" s="17" customFormat="1" ht="13.5" customHeight="1">
      <c r="A76" s="361" t="s">
        <v>419</v>
      </c>
      <c r="B76" s="361"/>
      <c r="C76" s="361"/>
      <c r="D76" s="361"/>
    </row>
    <row r="77" spans="1:4" s="104" customFormat="1" ht="12.75">
      <c r="A77" s="113">
        <v>1</v>
      </c>
      <c r="B77" s="300" t="s">
        <v>479</v>
      </c>
      <c r="C77" s="112">
        <v>2013</v>
      </c>
      <c r="D77" s="315">
        <v>22630</v>
      </c>
    </row>
    <row r="78" spans="1:4" s="104" customFormat="1" ht="12.75">
      <c r="A78" s="106">
        <v>2</v>
      </c>
      <c r="B78" s="291" t="s">
        <v>421</v>
      </c>
      <c r="C78" s="279">
        <v>2014</v>
      </c>
      <c r="D78" s="111">
        <v>885</v>
      </c>
    </row>
    <row r="79" spans="1:4" s="104" customFormat="1" ht="12.75">
      <c r="A79" s="106">
        <v>3</v>
      </c>
      <c r="B79" s="300" t="s">
        <v>422</v>
      </c>
      <c r="C79" s="112">
        <v>2014</v>
      </c>
      <c r="D79" s="315">
        <v>510</v>
      </c>
    </row>
    <row r="80" spans="1:4" s="104" customFormat="1" ht="12.75">
      <c r="A80" s="106">
        <v>4</v>
      </c>
      <c r="B80" s="300" t="s">
        <v>423</v>
      </c>
      <c r="C80" s="112">
        <v>2014</v>
      </c>
      <c r="D80" s="315">
        <v>2099</v>
      </c>
    </row>
    <row r="81" spans="1:4" s="104" customFormat="1" ht="12.75">
      <c r="A81" s="106">
        <v>5</v>
      </c>
      <c r="B81" s="108" t="s">
        <v>424</v>
      </c>
      <c r="C81" s="191">
        <v>2015</v>
      </c>
      <c r="D81" s="111">
        <v>4399</v>
      </c>
    </row>
    <row r="82" spans="1:4" s="104" customFormat="1" ht="12.75">
      <c r="A82" s="106">
        <v>6</v>
      </c>
      <c r="B82" s="108" t="s">
        <v>425</v>
      </c>
      <c r="C82" s="191">
        <v>2015</v>
      </c>
      <c r="D82" s="111">
        <v>849</v>
      </c>
    </row>
    <row r="83" spans="1:4" s="104" customFormat="1" ht="12.75">
      <c r="A83" s="106">
        <v>7</v>
      </c>
      <c r="B83" s="108" t="s">
        <v>426</v>
      </c>
      <c r="C83" s="191">
        <v>2015</v>
      </c>
      <c r="D83" s="111">
        <v>339</v>
      </c>
    </row>
    <row r="84" spans="1:4" s="104" customFormat="1" ht="12.75">
      <c r="A84" s="106">
        <v>8</v>
      </c>
      <c r="B84" s="108" t="s">
        <v>427</v>
      </c>
      <c r="C84" s="191">
        <v>2015</v>
      </c>
      <c r="D84" s="111">
        <v>455</v>
      </c>
    </row>
    <row r="85" spans="1:4" s="104" customFormat="1" ht="12.75">
      <c r="A85" s="106">
        <v>9</v>
      </c>
      <c r="B85" s="108" t="s">
        <v>428</v>
      </c>
      <c r="C85" s="191">
        <v>2015</v>
      </c>
      <c r="D85" s="111">
        <v>3150</v>
      </c>
    </row>
    <row r="86" spans="1:4" s="104" customFormat="1" ht="12.75">
      <c r="A86" s="106">
        <v>10</v>
      </c>
      <c r="B86" s="108" t="s">
        <v>429</v>
      </c>
      <c r="C86" s="191">
        <v>2015</v>
      </c>
      <c r="D86" s="111">
        <v>7000</v>
      </c>
    </row>
    <row r="87" spans="1:4" s="104" customFormat="1" ht="12.75">
      <c r="A87" s="106">
        <v>11</v>
      </c>
      <c r="B87" s="108" t="s">
        <v>538</v>
      </c>
      <c r="C87" s="191">
        <v>2015</v>
      </c>
      <c r="D87" s="111">
        <v>4400</v>
      </c>
    </row>
    <row r="88" spans="1:4" s="104" customFormat="1" ht="12.75">
      <c r="A88" s="106">
        <v>12</v>
      </c>
      <c r="B88" s="300" t="s">
        <v>430</v>
      </c>
      <c r="C88" s="112">
        <v>2016</v>
      </c>
      <c r="D88" s="315">
        <v>1079</v>
      </c>
    </row>
    <row r="89" spans="1:4" s="104" customFormat="1" ht="12.75">
      <c r="A89" s="106">
        <v>13</v>
      </c>
      <c r="B89" s="108" t="s">
        <v>429</v>
      </c>
      <c r="C89" s="112">
        <v>2016</v>
      </c>
      <c r="D89" s="315">
        <v>2000</v>
      </c>
    </row>
    <row r="90" spans="1:4" s="104" customFormat="1" ht="12.75">
      <c r="A90" s="106">
        <v>14</v>
      </c>
      <c r="B90" s="300" t="s">
        <v>431</v>
      </c>
      <c r="C90" s="112">
        <v>2016</v>
      </c>
      <c r="D90" s="315">
        <v>3400</v>
      </c>
    </row>
    <row r="91" spans="1:4" s="104" customFormat="1" ht="12.75">
      <c r="A91" s="106">
        <v>15</v>
      </c>
      <c r="B91" s="108" t="s">
        <v>539</v>
      </c>
      <c r="C91" s="112">
        <v>2016</v>
      </c>
      <c r="D91" s="315">
        <v>4000</v>
      </c>
    </row>
    <row r="92" spans="1:4" s="104" customFormat="1" ht="12.75">
      <c r="A92" s="106">
        <v>16</v>
      </c>
      <c r="B92" s="108" t="s">
        <v>477</v>
      </c>
      <c r="C92" s="112">
        <v>2016</v>
      </c>
      <c r="D92" s="315">
        <v>602.7</v>
      </c>
    </row>
    <row r="93" spans="1:4" s="104" customFormat="1" ht="12.75">
      <c r="A93" s="106">
        <v>17</v>
      </c>
      <c r="B93" s="300" t="s">
        <v>478</v>
      </c>
      <c r="C93" s="112">
        <v>2016</v>
      </c>
      <c r="D93" s="315">
        <v>1150</v>
      </c>
    </row>
    <row r="94" spans="1:4" s="104" customFormat="1" ht="12.75">
      <c r="A94" s="106">
        <v>18</v>
      </c>
      <c r="B94" s="108" t="s">
        <v>540</v>
      </c>
      <c r="C94" s="191">
        <v>2017</v>
      </c>
      <c r="D94" s="111">
        <v>756</v>
      </c>
    </row>
    <row r="95" spans="1:4" s="104" customFormat="1" ht="12.75">
      <c r="A95" s="106">
        <v>19</v>
      </c>
      <c r="B95" s="108" t="s">
        <v>493</v>
      </c>
      <c r="C95" s="191">
        <v>2013</v>
      </c>
      <c r="D95" s="111">
        <v>7800</v>
      </c>
    </row>
    <row r="96" spans="1:4" s="104" customFormat="1" ht="12.75">
      <c r="A96" s="106">
        <v>20</v>
      </c>
      <c r="B96" s="108" t="s">
        <v>541</v>
      </c>
      <c r="C96" s="191">
        <v>2014</v>
      </c>
      <c r="D96" s="111">
        <v>9000</v>
      </c>
    </row>
    <row r="97" spans="1:4" s="104" customFormat="1" ht="12.75">
      <c r="A97" s="106">
        <v>21</v>
      </c>
      <c r="B97" s="108" t="s">
        <v>542</v>
      </c>
      <c r="C97" s="191">
        <v>2016</v>
      </c>
      <c r="D97" s="111">
        <v>2999</v>
      </c>
    </row>
    <row r="98" spans="1:4" s="104" customFormat="1" ht="15">
      <c r="A98" s="106"/>
      <c r="B98" s="286" t="s">
        <v>0</v>
      </c>
      <c r="C98" s="191"/>
      <c r="D98" s="316">
        <f>SUM(D77:D97)</f>
        <v>79502.7</v>
      </c>
    </row>
    <row r="99" spans="1:4" s="17" customFormat="1" ht="13.5" customHeight="1">
      <c r="A99" s="361" t="s">
        <v>418</v>
      </c>
      <c r="B99" s="361"/>
      <c r="C99" s="361"/>
      <c r="D99" s="361"/>
    </row>
    <row r="100" spans="1:4" s="104" customFormat="1" ht="12.75">
      <c r="A100" s="106">
        <v>1</v>
      </c>
      <c r="B100" s="108" t="s">
        <v>253</v>
      </c>
      <c r="C100" s="191">
        <v>2013</v>
      </c>
      <c r="D100" s="111">
        <v>979</v>
      </c>
    </row>
    <row r="101" spans="1:4" s="104" customFormat="1" ht="12.75">
      <c r="A101" s="106">
        <v>2</v>
      </c>
      <c r="B101" s="108" t="s">
        <v>432</v>
      </c>
      <c r="C101" s="191">
        <v>2013</v>
      </c>
      <c r="D101" s="111">
        <v>3000</v>
      </c>
    </row>
    <row r="102" spans="1:4" s="104" customFormat="1" ht="12.75">
      <c r="A102" s="106">
        <v>3</v>
      </c>
      <c r="B102" s="108" t="s">
        <v>432</v>
      </c>
      <c r="C102" s="191">
        <v>2013</v>
      </c>
      <c r="D102" s="111">
        <v>3000</v>
      </c>
    </row>
    <row r="103" spans="1:4" s="104" customFormat="1" ht="12.75">
      <c r="A103" s="106">
        <v>4</v>
      </c>
      <c r="B103" s="108" t="s">
        <v>433</v>
      </c>
      <c r="C103" s="191">
        <v>2013</v>
      </c>
      <c r="D103" s="111">
        <v>3825</v>
      </c>
    </row>
    <row r="104" spans="1:4" s="104" customFormat="1" ht="12.75">
      <c r="A104" s="106">
        <v>5</v>
      </c>
      <c r="B104" s="108" t="s">
        <v>433</v>
      </c>
      <c r="C104" s="191">
        <v>2013</v>
      </c>
      <c r="D104" s="111">
        <v>3825</v>
      </c>
    </row>
    <row r="105" spans="1:4" s="104" customFormat="1" ht="12.75">
      <c r="A105" s="106">
        <v>6</v>
      </c>
      <c r="B105" s="108" t="s">
        <v>434</v>
      </c>
      <c r="C105" s="191">
        <v>2013</v>
      </c>
      <c r="D105" s="111">
        <v>1790.88</v>
      </c>
    </row>
    <row r="106" spans="1:4" s="104" customFormat="1" ht="12.75">
      <c r="A106" s="106">
        <v>7</v>
      </c>
      <c r="B106" s="108" t="s">
        <v>435</v>
      </c>
      <c r="C106" s="191">
        <v>2014</v>
      </c>
      <c r="D106" s="111">
        <v>1780</v>
      </c>
    </row>
    <row r="107" spans="1:4" s="104" customFormat="1" ht="12.75">
      <c r="A107" s="106">
        <v>8</v>
      </c>
      <c r="B107" s="108" t="s">
        <v>436</v>
      </c>
      <c r="C107" s="191">
        <v>2014</v>
      </c>
      <c r="D107" s="111">
        <v>1808.1</v>
      </c>
    </row>
    <row r="108" spans="1:4" s="104" customFormat="1" ht="12.75">
      <c r="A108" s="106">
        <v>9</v>
      </c>
      <c r="B108" s="108" t="s">
        <v>254</v>
      </c>
      <c r="C108" s="191">
        <v>2014</v>
      </c>
      <c r="D108" s="111">
        <v>1783.5</v>
      </c>
    </row>
    <row r="109" spans="1:4" s="104" customFormat="1" ht="12.75">
      <c r="A109" s="106">
        <v>10</v>
      </c>
      <c r="B109" s="108" t="s">
        <v>437</v>
      </c>
      <c r="C109" s="279">
        <v>2014</v>
      </c>
      <c r="D109" s="317">
        <v>3702.3</v>
      </c>
    </row>
    <row r="110" spans="1:4" s="104" customFormat="1" ht="12.75">
      <c r="A110" s="106">
        <v>11</v>
      </c>
      <c r="B110" s="108" t="s">
        <v>438</v>
      </c>
      <c r="C110" s="191">
        <v>2015</v>
      </c>
      <c r="D110" s="111">
        <v>1877.99</v>
      </c>
    </row>
    <row r="111" spans="1:4" s="104" customFormat="1" ht="12.75">
      <c r="A111" s="106">
        <v>12</v>
      </c>
      <c r="B111" s="108" t="s">
        <v>439</v>
      </c>
      <c r="C111" s="191">
        <v>2015</v>
      </c>
      <c r="D111" s="111">
        <v>578</v>
      </c>
    </row>
    <row r="112" spans="1:4" s="104" customFormat="1" ht="12.75">
      <c r="A112" s="106">
        <v>13</v>
      </c>
      <c r="B112" s="108" t="s">
        <v>440</v>
      </c>
      <c r="C112" s="191">
        <v>2016</v>
      </c>
      <c r="D112" s="111">
        <v>3400</v>
      </c>
    </row>
    <row r="113" spans="1:4" s="104" customFormat="1" ht="12.75">
      <c r="A113" s="106">
        <v>14</v>
      </c>
      <c r="B113" s="108" t="s">
        <v>543</v>
      </c>
      <c r="C113" s="191">
        <v>2017</v>
      </c>
      <c r="D113" s="111">
        <v>60</v>
      </c>
    </row>
    <row r="114" spans="1:4" s="104" customFormat="1" ht="12.75">
      <c r="A114" s="106">
        <v>15</v>
      </c>
      <c r="B114" s="108" t="s">
        <v>544</v>
      </c>
      <c r="C114" s="191">
        <v>2014</v>
      </c>
      <c r="D114" s="111">
        <v>35200</v>
      </c>
    </row>
    <row r="115" spans="1:4" s="104" customFormat="1" ht="12.75">
      <c r="A115" s="106">
        <v>16</v>
      </c>
      <c r="B115" s="108" t="s">
        <v>545</v>
      </c>
      <c r="C115" s="191">
        <v>2017</v>
      </c>
      <c r="D115" s="111">
        <v>2195</v>
      </c>
    </row>
    <row r="116" spans="1:4" s="17" customFormat="1" ht="13.5" customHeight="1">
      <c r="A116" s="26"/>
      <c r="B116" s="338" t="s">
        <v>0</v>
      </c>
      <c r="C116" s="338" t="s">
        <v>2</v>
      </c>
      <c r="D116" s="75">
        <f>SUM(D100:D115)</f>
        <v>68804.77</v>
      </c>
    </row>
    <row r="117" spans="1:5" s="104" customFormat="1" ht="23.25" customHeight="1">
      <c r="A117" s="372" t="s">
        <v>446</v>
      </c>
      <c r="B117" s="372"/>
      <c r="C117" s="372"/>
      <c r="D117" s="372"/>
      <c r="E117" s="110"/>
    </row>
    <row r="118" spans="1:5" s="104" customFormat="1" ht="38.25">
      <c r="A118" s="100" t="s">
        <v>36</v>
      </c>
      <c r="B118" s="286" t="s">
        <v>441</v>
      </c>
      <c r="C118" s="271" t="s">
        <v>442</v>
      </c>
      <c r="D118" s="75" t="s">
        <v>443</v>
      </c>
      <c r="E118" s="48"/>
    </row>
    <row r="119" spans="1:4" s="104" customFormat="1" ht="12.75">
      <c r="A119" s="106">
        <v>1</v>
      </c>
      <c r="B119" s="108" t="s">
        <v>444</v>
      </c>
      <c r="C119" s="191">
        <v>2014</v>
      </c>
      <c r="D119" s="111">
        <v>4956.9</v>
      </c>
    </row>
    <row r="120" spans="1:4" s="104" customFormat="1" ht="12" customHeight="1">
      <c r="A120" s="106">
        <v>2</v>
      </c>
      <c r="B120" s="300" t="s">
        <v>445</v>
      </c>
      <c r="C120" s="112">
        <v>2016</v>
      </c>
      <c r="D120" s="315">
        <v>1881.9</v>
      </c>
    </row>
    <row r="121" spans="1:4" s="104" customFormat="1" ht="12" customHeight="1">
      <c r="A121" s="338" t="s">
        <v>0</v>
      </c>
      <c r="B121" s="338" t="s">
        <v>2</v>
      </c>
      <c r="C121" s="112"/>
      <c r="D121" s="318">
        <f>SUM(D119:D120)</f>
        <v>6838.799999999999</v>
      </c>
    </row>
    <row r="122" spans="1:4" s="15" customFormat="1" ht="12.75" customHeight="1">
      <c r="A122" s="362" t="s">
        <v>113</v>
      </c>
      <c r="B122" s="362"/>
      <c r="C122" s="362"/>
      <c r="D122" s="362"/>
    </row>
    <row r="123" spans="1:4" s="17" customFormat="1" ht="13.5" customHeight="1">
      <c r="A123" s="361" t="s">
        <v>419</v>
      </c>
      <c r="B123" s="361"/>
      <c r="C123" s="361"/>
      <c r="D123" s="361"/>
    </row>
    <row r="124" spans="1:4" s="104" customFormat="1" ht="12.75">
      <c r="A124" s="139">
        <v>1</v>
      </c>
      <c r="B124" s="142" t="s">
        <v>453</v>
      </c>
      <c r="C124" s="190">
        <v>2013</v>
      </c>
      <c r="D124" s="319">
        <v>975.61</v>
      </c>
    </row>
    <row r="125" spans="1:4" s="104" customFormat="1" ht="12.75">
      <c r="A125" s="106">
        <v>2</v>
      </c>
      <c r="B125" s="108" t="s">
        <v>448</v>
      </c>
      <c r="C125" s="191">
        <v>2013</v>
      </c>
      <c r="D125" s="111">
        <v>1930</v>
      </c>
    </row>
    <row r="126" spans="1:4" s="104" customFormat="1" ht="12.75">
      <c r="A126" s="106">
        <v>3</v>
      </c>
      <c r="B126" s="108" t="s">
        <v>398</v>
      </c>
      <c r="C126" s="191">
        <v>2013</v>
      </c>
      <c r="D126" s="111">
        <v>2299.99</v>
      </c>
    </row>
    <row r="127" spans="1:4" s="104" customFormat="1" ht="12.75">
      <c r="A127" s="106">
        <v>4</v>
      </c>
      <c r="B127" s="108" t="s">
        <v>454</v>
      </c>
      <c r="C127" s="191">
        <v>2015</v>
      </c>
      <c r="D127" s="111">
        <v>3490</v>
      </c>
    </row>
    <row r="128" spans="1:4" s="104" customFormat="1" ht="12.75">
      <c r="A128" s="106">
        <v>5</v>
      </c>
      <c r="B128" s="108" t="s">
        <v>231</v>
      </c>
      <c r="C128" s="191">
        <v>2013</v>
      </c>
      <c r="D128" s="111">
        <v>2199</v>
      </c>
    </row>
    <row r="129" spans="1:4" s="104" customFormat="1" ht="12.75">
      <c r="A129" s="106">
        <v>6</v>
      </c>
      <c r="B129" s="108" t="s">
        <v>573</v>
      </c>
      <c r="C129" s="191">
        <v>2013</v>
      </c>
      <c r="D129" s="111">
        <v>823.48</v>
      </c>
    </row>
    <row r="130" spans="1:4" s="104" customFormat="1" ht="12.75">
      <c r="A130" s="106">
        <v>7</v>
      </c>
      <c r="B130" s="108" t="s">
        <v>573</v>
      </c>
      <c r="C130" s="191">
        <v>2013</v>
      </c>
      <c r="D130" s="111">
        <v>823.48</v>
      </c>
    </row>
    <row r="131" spans="1:4" s="104" customFormat="1" ht="12.75">
      <c r="A131" s="106">
        <v>8</v>
      </c>
      <c r="B131" s="108" t="s">
        <v>574</v>
      </c>
      <c r="C131" s="191">
        <v>2016</v>
      </c>
      <c r="D131" s="111">
        <v>3490</v>
      </c>
    </row>
    <row r="132" spans="1:4" s="104" customFormat="1" ht="12.75">
      <c r="A132" s="106">
        <v>9</v>
      </c>
      <c r="B132" s="108" t="s">
        <v>575</v>
      </c>
      <c r="C132" s="191">
        <v>2016</v>
      </c>
      <c r="D132" s="111">
        <v>3495</v>
      </c>
    </row>
    <row r="133" spans="1:4" s="104" customFormat="1" ht="12.75">
      <c r="A133" s="106">
        <v>10</v>
      </c>
      <c r="B133" s="108" t="s">
        <v>576</v>
      </c>
      <c r="C133" s="191">
        <v>2016</v>
      </c>
      <c r="D133" s="111">
        <v>949</v>
      </c>
    </row>
    <row r="134" spans="1:4" ht="12.75">
      <c r="A134" s="2"/>
      <c r="B134" s="338" t="s">
        <v>15</v>
      </c>
      <c r="C134" s="338"/>
      <c r="D134" s="75">
        <f>SUM(D124:D133)</f>
        <v>20475.559999999998</v>
      </c>
    </row>
    <row r="135" spans="1:4" s="15" customFormat="1" ht="12.75" customHeight="1">
      <c r="A135" s="361" t="s">
        <v>418</v>
      </c>
      <c r="B135" s="361"/>
      <c r="C135" s="361"/>
      <c r="D135" s="361"/>
    </row>
    <row r="136" spans="1:4" s="104" customFormat="1" ht="12.75">
      <c r="A136" s="106">
        <v>1</v>
      </c>
      <c r="B136" s="108" t="s">
        <v>577</v>
      </c>
      <c r="C136" s="191">
        <v>2013</v>
      </c>
      <c r="D136" s="111">
        <v>279</v>
      </c>
    </row>
    <row r="137" spans="1:4" s="104" customFormat="1" ht="12.75">
      <c r="A137" s="106">
        <v>2</v>
      </c>
      <c r="B137" s="108" t="s">
        <v>455</v>
      </c>
      <c r="C137" s="191">
        <v>2014</v>
      </c>
      <c r="D137" s="111">
        <v>299</v>
      </c>
    </row>
    <row r="138" spans="1:4" s="104" customFormat="1" ht="12.75">
      <c r="A138" s="106">
        <v>3</v>
      </c>
      <c r="B138" s="108" t="s">
        <v>455</v>
      </c>
      <c r="C138" s="191">
        <v>2014</v>
      </c>
      <c r="D138" s="111">
        <v>299</v>
      </c>
    </row>
    <row r="139" spans="1:4" s="104" customFormat="1" ht="12.75">
      <c r="A139" s="106">
        <v>4</v>
      </c>
      <c r="B139" s="108" t="s">
        <v>456</v>
      </c>
      <c r="C139" s="191">
        <v>2014</v>
      </c>
      <c r="D139" s="111">
        <v>299</v>
      </c>
    </row>
    <row r="140" spans="1:4" s="104" customFormat="1" ht="12.75">
      <c r="A140" s="106">
        <v>5</v>
      </c>
      <c r="B140" s="108" t="s">
        <v>397</v>
      </c>
      <c r="C140" s="191">
        <v>2013</v>
      </c>
      <c r="D140" s="111">
        <v>348.9</v>
      </c>
    </row>
    <row r="141" spans="1:4" s="104" customFormat="1" ht="12.75">
      <c r="A141" s="106">
        <v>6</v>
      </c>
      <c r="B141" s="108" t="s">
        <v>578</v>
      </c>
      <c r="C141" s="191">
        <v>2013</v>
      </c>
      <c r="D141" s="111">
        <v>569</v>
      </c>
    </row>
    <row r="142" spans="1:4" s="104" customFormat="1" ht="12.75">
      <c r="A142" s="106">
        <v>7</v>
      </c>
      <c r="B142" s="108" t="s">
        <v>449</v>
      </c>
      <c r="C142" s="191">
        <v>2016</v>
      </c>
      <c r="D142" s="111">
        <v>272</v>
      </c>
    </row>
    <row r="143" spans="1:4" s="104" customFormat="1" ht="12.75">
      <c r="A143" s="106">
        <v>8</v>
      </c>
      <c r="B143" s="108" t="s">
        <v>450</v>
      </c>
      <c r="C143" s="191">
        <v>2016</v>
      </c>
      <c r="D143" s="111">
        <v>150</v>
      </c>
    </row>
    <row r="144" spans="1:4" s="104" customFormat="1" ht="12.75">
      <c r="A144" s="106">
        <v>9</v>
      </c>
      <c r="B144" s="108" t="s">
        <v>450</v>
      </c>
      <c r="C144" s="191">
        <v>2016</v>
      </c>
      <c r="D144" s="111">
        <v>150</v>
      </c>
    </row>
    <row r="145" spans="1:4" s="104" customFormat="1" ht="12.75">
      <c r="A145" s="106">
        <v>10</v>
      </c>
      <c r="B145" s="108" t="s">
        <v>579</v>
      </c>
      <c r="C145" s="191">
        <v>2013</v>
      </c>
      <c r="D145" s="111">
        <v>99.99</v>
      </c>
    </row>
    <row r="146" spans="1:4" s="104" customFormat="1" ht="12.75">
      <c r="A146" s="106">
        <v>11</v>
      </c>
      <c r="B146" s="108" t="s">
        <v>580</v>
      </c>
      <c r="C146" s="191">
        <v>2013</v>
      </c>
      <c r="D146" s="111">
        <v>1199</v>
      </c>
    </row>
    <row r="147" spans="1:4" s="104" customFormat="1" ht="12.75">
      <c r="A147" s="106">
        <v>12</v>
      </c>
      <c r="B147" s="108" t="s">
        <v>581</v>
      </c>
      <c r="C147" s="191">
        <v>2016</v>
      </c>
      <c r="D147" s="111">
        <v>185</v>
      </c>
    </row>
    <row r="148" spans="1:4" s="104" customFormat="1" ht="12.75">
      <c r="A148" s="106">
        <v>13</v>
      </c>
      <c r="B148" s="108" t="s">
        <v>582</v>
      </c>
      <c r="C148" s="191">
        <v>2016</v>
      </c>
      <c r="D148" s="111">
        <v>297.65</v>
      </c>
    </row>
    <row r="149" spans="1:4" s="104" customFormat="1" ht="12.75">
      <c r="A149" s="106">
        <v>14</v>
      </c>
      <c r="B149" s="108" t="s">
        <v>451</v>
      </c>
      <c r="C149" s="191">
        <v>2013</v>
      </c>
      <c r="D149" s="111">
        <v>1019</v>
      </c>
    </row>
    <row r="150" spans="1:4" s="104" customFormat="1" ht="12.75">
      <c r="A150" s="106">
        <v>15</v>
      </c>
      <c r="B150" s="108" t="s">
        <v>583</v>
      </c>
      <c r="C150" s="191">
        <v>2013</v>
      </c>
      <c r="D150" s="111">
        <v>267.48</v>
      </c>
    </row>
    <row r="151" spans="1:4" s="104" customFormat="1" ht="12.75">
      <c r="A151" s="106">
        <v>16</v>
      </c>
      <c r="B151" s="108" t="s">
        <v>584</v>
      </c>
      <c r="C151" s="191">
        <v>2015</v>
      </c>
      <c r="D151" s="111">
        <v>649</v>
      </c>
    </row>
    <row r="152" spans="1:4" s="104" customFormat="1" ht="12.75">
      <c r="A152" s="106">
        <v>17</v>
      </c>
      <c r="B152" s="108" t="s">
        <v>585</v>
      </c>
      <c r="C152" s="191">
        <v>2013</v>
      </c>
      <c r="D152" s="111">
        <v>349.99</v>
      </c>
    </row>
    <row r="153" spans="1:4" s="104" customFormat="1" ht="12.75">
      <c r="A153" s="106">
        <v>18</v>
      </c>
      <c r="B153" s="108" t="s">
        <v>586</v>
      </c>
      <c r="C153" s="191">
        <v>2013</v>
      </c>
      <c r="D153" s="111">
        <v>1260.16</v>
      </c>
    </row>
    <row r="154" spans="1:4" s="104" customFormat="1" ht="12.75">
      <c r="A154" s="106">
        <v>19</v>
      </c>
      <c r="B154" s="108" t="s">
        <v>452</v>
      </c>
      <c r="C154" s="191">
        <v>2013</v>
      </c>
      <c r="D154" s="111">
        <v>928.81</v>
      </c>
    </row>
    <row r="155" spans="1:4" s="104" customFormat="1" ht="12.75">
      <c r="A155" s="106">
        <v>20</v>
      </c>
      <c r="B155" s="108" t="s">
        <v>587</v>
      </c>
      <c r="C155" s="191">
        <v>2016</v>
      </c>
      <c r="D155" s="111">
        <v>438.99</v>
      </c>
    </row>
    <row r="156" spans="1:4" s="104" customFormat="1" ht="12.75">
      <c r="A156" s="106">
        <v>21</v>
      </c>
      <c r="B156" s="108" t="s">
        <v>588</v>
      </c>
      <c r="C156" s="191">
        <v>2016</v>
      </c>
      <c r="D156" s="111">
        <v>1799</v>
      </c>
    </row>
    <row r="157" spans="1:4" ht="12.75">
      <c r="A157" s="2"/>
      <c r="B157" s="338" t="s">
        <v>15</v>
      </c>
      <c r="C157" s="338"/>
      <c r="D157" s="75">
        <f>SUM(D136:D156)</f>
        <v>11159.969999999998</v>
      </c>
    </row>
    <row r="158" spans="1:5" s="104" customFormat="1" ht="14.25" customHeight="1">
      <c r="A158" s="361" t="s">
        <v>446</v>
      </c>
      <c r="B158" s="361"/>
      <c r="C158" s="361"/>
      <c r="D158" s="361"/>
      <c r="E158" s="110"/>
    </row>
    <row r="159" spans="1:5" s="104" customFormat="1" ht="38.25">
      <c r="A159" s="100" t="s">
        <v>36</v>
      </c>
      <c r="B159" s="286" t="s">
        <v>441</v>
      </c>
      <c r="C159" s="271" t="s">
        <v>442</v>
      </c>
      <c r="D159" s="75" t="s">
        <v>443</v>
      </c>
      <c r="E159" s="48"/>
    </row>
    <row r="160" spans="1:4" s="104" customFormat="1" ht="12.75">
      <c r="A160" s="106">
        <v>1</v>
      </c>
      <c r="B160" s="108" t="s">
        <v>447</v>
      </c>
      <c r="C160" s="191">
        <v>2012</v>
      </c>
      <c r="D160" s="119">
        <v>4244.73</v>
      </c>
    </row>
    <row r="161" spans="1:4" s="104" customFormat="1" ht="12.75">
      <c r="A161" s="106">
        <v>2</v>
      </c>
      <c r="B161" s="108" t="s">
        <v>589</v>
      </c>
      <c r="C161" s="191">
        <v>2017</v>
      </c>
      <c r="D161" s="119">
        <v>949.56</v>
      </c>
    </row>
    <row r="162" spans="1:4" ht="12.75">
      <c r="A162" s="2"/>
      <c r="B162" s="338" t="s">
        <v>15</v>
      </c>
      <c r="C162" s="338"/>
      <c r="D162" s="75">
        <f>SUM(D160:D161)</f>
        <v>5194.289999999999</v>
      </c>
    </row>
    <row r="163" spans="1:4" s="104" customFormat="1" ht="12.75">
      <c r="A163" s="106"/>
      <c r="B163" s="108"/>
      <c r="C163" s="191"/>
      <c r="D163" s="111"/>
    </row>
    <row r="164" spans="1:4" ht="12.75">
      <c r="A164" s="362" t="s">
        <v>114</v>
      </c>
      <c r="B164" s="362"/>
      <c r="C164" s="362"/>
      <c r="D164" s="362"/>
    </row>
    <row r="165" spans="1:4" s="17" customFormat="1" ht="13.5" customHeight="1">
      <c r="A165" s="361" t="s">
        <v>419</v>
      </c>
      <c r="B165" s="361"/>
      <c r="C165" s="361"/>
      <c r="D165" s="361"/>
    </row>
    <row r="166" spans="1:4" s="104" customFormat="1" ht="12.75">
      <c r="A166" s="113">
        <v>1</v>
      </c>
      <c r="B166" s="142" t="s">
        <v>232</v>
      </c>
      <c r="C166" s="190">
        <v>2013</v>
      </c>
      <c r="D166" s="319">
        <v>1210</v>
      </c>
    </row>
    <row r="167" spans="1:4" s="104" customFormat="1" ht="12.75">
      <c r="A167" s="113">
        <v>2</v>
      </c>
      <c r="B167" s="142" t="s">
        <v>546</v>
      </c>
      <c r="C167" s="190">
        <v>2014</v>
      </c>
      <c r="D167" s="319">
        <v>1368.51</v>
      </c>
    </row>
    <row r="168" spans="1:4" s="104" customFormat="1" ht="12.75">
      <c r="A168" s="113">
        <v>3</v>
      </c>
      <c r="B168" s="108" t="s">
        <v>546</v>
      </c>
      <c r="C168" s="191">
        <v>2014</v>
      </c>
      <c r="D168" s="111">
        <v>1368.51</v>
      </c>
    </row>
    <row r="169" spans="1:4" s="104" customFormat="1" ht="12.75">
      <c r="A169" s="113">
        <v>4</v>
      </c>
      <c r="B169" s="108" t="s">
        <v>232</v>
      </c>
      <c r="C169" s="191">
        <v>2013</v>
      </c>
      <c r="D169" s="111">
        <v>774.77</v>
      </c>
    </row>
    <row r="170" spans="1:4" s="104" customFormat="1" ht="12.75">
      <c r="A170" s="113">
        <v>5</v>
      </c>
      <c r="B170" s="108" t="s">
        <v>232</v>
      </c>
      <c r="C170" s="191">
        <v>2013</v>
      </c>
      <c r="D170" s="111">
        <v>774.77</v>
      </c>
    </row>
    <row r="171" spans="1:4" s="104" customFormat="1" ht="12.75">
      <c r="A171" s="113">
        <v>6</v>
      </c>
      <c r="B171" s="108" t="s">
        <v>233</v>
      </c>
      <c r="C171" s="191">
        <v>2013</v>
      </c>
      <c r="D171" s="111">
        <v>159</v>
      </c>
    </row>
    <row r="172" spans="1:4" s="104" customFormat="1" ht="12.75">
      <c r="A172" s="113">
        <v>7</v>
      </c>
      <c r="B172" s="108" t="s">
        <v>233</v>
      </c>
      <c r="C172" s="191">
        <v>2013</v>
      </c>
      <c r="D172" s="111">
        <v>149</v>
      </c>
    </row>
    <row r="173" spans="1:4" s="104" customFormat="1" ht="12.75">
      <c r="A173" s="113">
        <v>8</v>
      </c>
      <c r="B173" s="108" t="s">
        <v>234</v>
      </c>
      <c r="C173" s="191">
        <v>2014</v>
      </c>
      <c r="D173" s="111">
        <v>299</v>
      </c>
    </row>
    <row r="174" spans="1:4" s="104" customFormat="1" ht="12.75">
      <c r="A174" s="113">
        <v>9</v>
      </c>
      <c r="B174" s="108" t="s">
        <v>235</v>
      </c>
      <c r="C174" s="191">
        <v>2013</v>
      </c>
      <c r="D174" s="111">
        <v>2095.9</v>
      </c>
    </row>
    <row r="175" spans="1:4" s="104" customFormat="1" ht="12.75">
      <c r="A175" s="113">
        <v>10</v>
      </c>
      <c r="B175" s="108" t="s">
        <v>235</v>
      </c>
      <c r="C175" s="191">
        <v>2013</v>
      </c>
      <c r="D175" s="111">
        <v>2095.9</v>
      </c>
    </row>
    <row r="176" spans="1:4" s="104" customFormat="1" ht="12.75">
      <c r="A176" s="113">
        <v>11</v>
      </c>
      <c r="B176" s="108" t="s">
        <v>235</v>
      </c>
      <c r="C176" s="191">
        <v>2015</v>
      </c>
      <c r="D176" s="111">
        <v>8934.2</v>
      </c>
    </row>
    <row r="177" spans="1:4" s="104" customFormat="1" ht="12.75">
      <c r="A177" s="113">
        <v>12</v>
      </c>
      <c r="B177" s="108" t="s">
        <v>235</v>
      </c>
      <c r="C177" s="191">
        <v>2016</v>
      </c>
      <c r="D177" s="111">
        <v>1056.1</v>
      </c>
    </row>
    <row r="178" spans="1:4" s="104" customFormat="1" ht="12.75">
      <c r="A178" s="113">
        <v>13</v>
      </c>
      <c r="B178" s="108" t="s">
        <v>457</v>
      </c>
      <c r="C178" s="191">
        <v>2016</v>
      </c>
      <c r="D178" s="111">
        <v>369</v>
      </c>
    </row>
    <row r="179" spans="1:4" s="104" customFormat="1" ht="12.75">
      <c r="A179" s="113">
        <v>14</v>
      </c>
      <c r="B179" s="108" t="s">
        <v>458</v>
      </c>
      <c r="C179" s="191">
        <v>2016</v>
      </c>
      <c r="D179" s="111">
        <v>163</v>
      </c>
    </row>
    <row r="180" spans="1:4" s="104" customFormat="1" ht="12.75">
      <c r="A180" s="113">
        <v>15</v>
      </c>
      <c r="B180" s="108" t="s">
        <v>547</v>
      </c>
      <c r="C180" s="191">
        <v>2016</v>
      </c>
      <c r="D180" s="111">
        <v>91</v>
      </c>
    </row>
    <row r="181" spans="1:4" s="104" customFormat="1" ht="11.25" customHeight="1">
      <c r="A181" s="113">
        <v>16</v>
      </c>
      <c r="B181" s="108" t="s">
        <v>189</v>
      </c>
      <c r="C181" s="191">
        <v>2017</v>
      </c>
      <c r="D181" s="111">
        <v>2260.16</v>
      </c>
    </row>
    <row r="182" spans="1:4" s="104" customFormat="1" ht="3" customHeight="1" hidden="1">
      <c r="A182" s="113"/>
      <c r="B182" s="301"/>
      <c r="C182" s="153"/>
      <c r="D182" s="320"/>
    </row>
    <row r="183" spans="1:4" s="104" customFormat="1" ht="12.75" hidden="1">
      <c r="A183" s="113"/>
      <c r="B183" s="301"/>
      <c r="C183" s="153"/>
      <c r="D183" s="320"/>
    </row>
    <row r="184" spans="1:4" s="104" customFormat="1" ht="12.75" hidden="1">
      <c r="A184" s="113"/>
      <c r="B184" s="301"/>
      <c r="C184" s="153"/>
      <c r="D184" s="320"/>
    </row>
    <row r="185" spans="1:4" s="104" customFormat="1" ht="12.75" hidden="1">
      <c r="A185" s="113"/>
      <c r="B185" s="301"/>
      <c r="C185" s="153"/>
      <c r="D185" s="320"/>
    </row>
    <row r="186" spans="1:4" s="104" customFormat="1" ht="12.75" hidden="1">
      <c r="A186" s="113"/>
      <c r="B186" s="301"/>
      <c r="C186" s="153"/>
      <c r="D186" s="320"/>
    </row>
    <row r="187" spans="1:4" s="104" customFormat="1" ht="12.75">
      <c r="A187" s="113">
        <v>22</v>
      </c>
      <c r="B187" s="108" t="s">
        <v>548</v>
      </c>
      <c r="C187" s="191">
        <v>2016</v>
      </c>
      <c r="D187" s="111">
        <v>135.98</v>
      </c>
    </row>
    <row r="188" spans="1:4" s="104" customFormat="1" ht="12.75">
      <c r="A188" s="113">
        <v>23</v>
      </c>
      <c r="B188" s="108" t="s">
        <v>549</v>
      </c>
      <c r="C188" s="191">
        <v>2016</v>
      </c>
      <c r="D188" s="111">
        <v>259.99</v>
      </c>
    </row>
    <row r="189" spans="1:4" s="104" customFormat="1" ht="12.75">
      <c r="A189" s="113">
        <v>24</v>
      </c>
      <c r="B189" s="108" t="s">
        <v>550</v>
      </c>
      <c r="C189" s="191">
        <v>2016</v>
      </c>
      <c r="D189" s="111">
        <v>189.9</v>
      </c>
    </row>
    <row r="190" spans="1:4" s="18" customFormat="1" ht="12.75">
      <c r="A190" s="2"/>
      <c r="B190" s="286" t="s">
        <v>0</v>
      </c>
      <c r="C190" s="273"/>
      <c r="D190" s="75">
        <f>SUM(D166:D189)</f>
        <v>23754.690000000002</v>
      </c>
    </row>
    <row r="191" spans="1:4" ht="12.75" customHeight="1">
      <c r="A191" s="361" t="s">
        <v>418</v>
      </c>
      <c r="B191" s="361"/>
      <c r="C191" s="361"/>
      <c r="D191" s="361"/>
    </row>
    <row r="192" spans="1:4" s="104" customFormat="1" ht="12.75">
      <c r="A192" s="106">
        <v>1</v>
      </c>
      <c r="B192" s="108" t="s">
        <v>551</v>
      </c>
      <c r="C192" s="191">
        <v>2017</v>
      </c>
      <c r="D192" s="111">
        <v>2399</v>
      </c>
    </row>
    <row r="193" spans="1:4" s="104" customFormat="1" ht="12.75">
      <c r="A193" s="106">
        <v>2</v>
      </c>
      <c r="B193" s="108" t="s">
        <v>551</v>
      </c>
      <c r="C193" s="191">
        <v>2017</v>
      </c>
      <c r="D193" s="111">
        <v>2399</v>
      </c>
    </row>
    <row r="194" spans="1:4" s="104" customFormat="1" ht="12.75">
      <c r="A194" s="106">
        <v>3</v>
      </c>
      <c r="B194" s="108" t="s">
        <v>551</v>
      </c>
      <c r="C194" s="191">
        <v>2017</v>
      </c>
      <c r="D194" s="111">
        <v>2399</v>
      </c>
    </row>
    <row r="195" spans="1:4" s="104" customFormat="1" ht="12.75">
      <c r="A195" s="106">
        <v>4</v>
      </c>
      <c r="B195" s="108" t="s">
        <v>552</v>
      </c>
      <c r="C195" s="191">
        <v>2016</v>
      </c>
      <c r="D195" s="111">
        <v>1999</v>
      </c>
    </row>
    <row r="196" spans="1:4" s="18" customFormat="1" ht="12.75">
      <c r="A196" s="2"/>
      <c r="B196" s="286" t="s">
        <v>0</v>
      </c>
      <c r="C196" s="273"/>
      <c r="D196" s="75">
        <f>SUM(D192:D195)</f>
        <v>9196</v>
      </c>
    </row>
    <row r="197" spans="1:6" s="104" customFormat="1" ht="14.25" customHeight="1">
      <c r="A197" s="361" t="s">
        <v>446</v>
      </c>
      <c r="B197" s="361"/>
      <c r="C197" s="361"/>
      <c r="D197" s="361"/>
      <c r="E197" s="48"/>
      <c r="F197" s="48"/>
    </row>
    <row r="198" spans="1:4" s="104" customFormat="1" ht="38.25">
      <c r="A198" s="120" t="s">
        <v>36</v>
      </c>
      <c r="B198" s="286" t="s">
        <v>441</v>
      </c>
      <c r="C198" s="271" t="s">
        <v>442</v>
      </c>
      <c r="D198" s="321" t="s">
        <v>443</v>
      </c>
    </row>
    <row r="199" spans="1:4" s="104" customFormat="1" ht="12.75">
      <c r="A199" s="106">
        <v>1</v>
      </c>
      <c r="B199" s="108" t="s">
        <v>553</v>
      </c>
      <c r="C199" s="191">
        <v>2016</v>
      </c>
      <c r="D199" s="111">
        <v>1217.7</v>
      </c>
    </row>
    <row r="200" spans="1:4" s="104" customFormat="1" ht="12.75">
      <c r="A200" s="106">
        <v>2</v>
      </c>
      <c r="B200" s="108" t="s">
        <v>554</v>
      </c>
      <c r="C200" s="191">
        <v>2016</v>
      </c>
      <c r="D200" s="111">
        <v>664.2</v>
      </c>
    </row>
    <row r="201" spans="1:4" s="104" customFormat="1" ht="12.75">
      <c r="A201" s="106">
        <v>3</v>
      </c>
      <c r="B201" s="108" t="s">
        <v>555</v>
      </c>
      <c r="C201" s="191">
        <v>2016</v>
      </c>
      <c r="D201" s="111">
        <v>244.77</v>
      </c>
    </row>
    <row r="202" spans="1:4" s="104" customFormat="1" ht="12.75">
      <c r="A202" s="106">
        <v>4</v>
      </c>
      <c r="B202" s="108" t="s">
        <v>556</v>
      </c>
      <c r="C202" s="191">
        <v>2016</v>
      </c>
      <c r="D202" s="111">
        <v>1217.7</v>
      </c>
    </row>
    <row r="203" spans="1:4" s="104" customFormat="1" ht="12.75">
      <c r="A203" s="106">
        <v>5</v>
      </c>
      <c r="B203" s="108" t="s">
        <v>557</v>
      </c>
      <c r="C203" s="191">
        <v>2016</v>
      </c>
      <c r="D203" s="111">
        <v>1402.2</v>
      </c>
    </row>
    <row r="204" spans="1:4" s="104" customFormat="1" ht="12.75">
      <c r="A204" s="106">
        <v>6</v>
      </c>
      <c r="B204" s="108" t="s">
        <v>558</v>
      </c>
      <c r="C204" s="191">
        <v>2016</v>
      </c>
      <c r="D204" s="111">
        <v>467.4</v>
      </c>
    </row>
    <row r="205" spans="1:4" s="104" customFormat="1" ht="12.75">
      <c r="A205" s="106"/>
      <c r="B205" s="286" t="s">
        <v>0</v>
      </c>
      <c r="C205" s="191"/>
      <c r="D205" s="75">
        <f>SUM(D199:D204)</f>
        <v>5213.969999999999</v>
      </c>
    </row>
    <row r="206" spans="1:4" s="104" customFormat="1" ht="12.75">
      <c r="A206" s="106"/>
      <c r="B206" s="286"/>
      <c r="C206" s="191"/>
      <c r="D206" s="111"/>
    </row>
    <row r="207" spans="1:4" s="7" customFormat="1" ht="12.75">
      <c r="A207" s="362" t="s">
        <v>121</v>
      </c>
      <c r="B207" s="362"/>
      <c r="C207" s="362"/>
      <c r="D207" s="362"/>
    </row>
    <row r="208" spans="1:4" s="17" customFormat="1" ht="13.5" customHeight="1">
      <c r="A208" s="361" t="s">
        <v>419</v>
      </c>
      <c r="B208" s="361"/>
      <c r="C208" s="361"/>
      <c r="D208" s="361"/>
    </row>
    <row r="209" spans="1:4" s="104" customFormat="1" ht="12.75">
      <c r="A209" s="106">
        <v>1</v>
      </c>
      <c r="B209" s="108" t="s">
        <v>211</v>
      </c>
      <c r="C209" s="191">
        <v>2013</v>
      </c>
      <c r="D209" s="111">
        <v>6500</v>
      </c>
    </row>
    <row r="210" spans="1:4" s="104" customFormat="1" ht="12.75">
      <c r="A210" s="106">
        <v>2</v>
      </c>
      <c r="B210" s="108" t="s">
        <v>212</v>
      </c>
      <c r="C210" s="191">
        <v>2013</v>
      </c>
      <c r="D210" s="111">
        <v>1645</v>
      </c>
    </row>
    <row r="211" spans="1:4" s="104" customFormat="1" ht="12.75">
      <c r="A211" s="106">
        <v>3</v>
      </c>
      <c r="B211" s="108" t="s">
        <v>211</v>
      </c>
      <c r="C211" s="191">
        <v>2013</v>
      </c>
      <c r="D211" s="111">
        <v>6600</v>
      </c>
    </row>
    <row r="212" spans="1:4" s="104" customFormat="1" ht="12.75">
      <c r="A212" s="106">
        <v>4</v>
      </c>
      <c r="B212" s="108" t="s">
        <v>212</v>
      </c>
      <c r="C212" s="191">
        <v>2013</v>
      </c>
      <c r="D212" s="111">
        <v>1745</v>
      </c>
    </row>
    <row r="213" spans="1:4" s="104" customFormat="1" ht="12.75">
      <c r="A213" s="106">
        <v>5</v>
      </c>
      <c r="B213" s="108" t="s">
        <v>213</v>
      </c>
      <c r="C213" s="191">
        <v>2013</v>
      </c>
      <c r="D213" s="111">
        <v>1990</v>
      </c>
    </row>
    <row r="214" spans="1:4" s="104" customFormat="1" ht="12.75">
      <c r="A214" s="106">
        <v>6</v>
      </c>
      <c r="B214" s="108" t="s">
        <v>214</v>
      </c>
      <c r="C214" s="191">
        <v>2013</v>
      </c>
      <c r="D214" s="111">
        <v>499</v>
      </c>
    </row>
    <row r="215" spans="1:4" s="104" customFormat="1" ht="12.75">
      <c r="A215" s="106">
        <v>7</v>
      </c>
      <c r="B215" s="108" t="s">
        <v>215</v>
      </c>
      <c r="C215" s="191">
        <v>2013</v>
      </c>
      <c r="D215" s="111">
        <v>1360</v>
      </c>
    </row>
    <row r="216" spans="1:4" s="104" customFormat="1" ht="12.75">
      <c r="A216" s="106">
        <v>8</v>
      </c>
      <c r="B216" s="108" t="s">
        <v>216</v>
      </c>
      <c r="C216" s="191">
        <v>2013</v>
      </c>
      <c r="D216" s="111">
        <v>439</v>
      </c>
    </row>
    <row r="217" spans="1:4" s="104" customFormat="1" ht="12.75">
      <c r="A217" s="106">
        <v>9</v>
      </c>
      <c r="B217" s="108" t="s">
        <v>217</v>
      </c>
      <c r="C217" s="191">
        <v>2013</v>
      </c>
      <c r="D217" s="111">
        <v>1153</v>
      </c>
    </row>
    <row r="218" spans="1:4" s="104" customFormat="1" ht="12.75">
      <c r="A218" s="106">
        <v>10</v>
      </c>
      <c r="B218" s="108" t="s">
        <v>218</v>
      </c>
      <c r="C218" s="191">
        <v>2013</v>
      </c>
      <c r="D218" s="111">
        <v>439</v>
      </c>
    </row>
    <row r="219" spans="1:4" s="104" customFormat="1" ht="12.75">
      <c r="A219" s="106">
        <v>11</v>
      </c>
      <c r="B219" s="108" t="s">
        <v>219</v>
      </c>
      <c r="C219" s="191">
        <v>2013</v>
      </c>
      <c r="D219" s="111">
        <v>2753.97</v>
      </c>
    </row>
    <row r="220" spans="1:4" s="104" customFormat="1" ht="12.75">
      <c r="A220" s="106">
        <v>12</v>
      </c>
      <c r="B220" s="108" t="s">
        <v>220</v>
      </c>
      <c r="C220" s="191">
        <v>2013</v>
      </c>
      <c r="D220" s="111">
        <v>3490</v>
      </c>
    </row>
    <row r="221" spans="1:4" s="104" customFormat="1" ht="12.75">
      <c r="A221" s="106">
        <v>13</v>
      </c>
      <c r="B221" s="108" t="s">
        <v>221</v>
      </c>
      <c r="C221" s="191">
        <v>2013</v>
      </c>
      <c r="D221" s="111">
        <v>3490</v>
      </c>
    </row>
    <row r="222" spans="1:4" s="104" customFormat="1" ht="12.75">
      <c r="A222" s="106">
        <v>14</v>
      </c>
      <c r="B222" s="108" t="s">
        <v>222</v>
      </c>
      <c r="C222" s="191">
        <v>2013</v>
      </c>
      <c r="D222" s="111">
        <v>3490</v>
      </c>
    </row>
    <row r="223" spans="1:4" s="104" customFormat="1" ht="12.75">
      <c r="A223" s="106">
        <v>15</v>
      </c>
      <c r="B223" s="108" t="s">
        <v>223</v>
      </c>
      <c r="C223" s="191">
        <v>2013</v>
      </c>
      <c r="D223" s="111">
        <v>589</v>
      </c>
    </row>
    <row r="224" spans="1:4" s="104" customFormat="1" ht="12.75">
      <c r="A224" s="106">
        <v>16</v>
      </c>
      <c r="B224" s="108" t="s">
        <v>224</v>
      </c>
      <c r="C224" s="191">
        <v>2013</v>
      </c>
      <c r="D224" s="111">
        <v>3490</v>
      </c>
    </row>
    <row r="225" spans="1:4" s="104" customFormat="1" ht="12.75">
      <c r="A225" s="106">
        <v>17</v>
      </c>
      <c r="B225" s="108" t="s">
        <v>461</v>
      </c>
      <c r="C225" s="191">
        <v>2013</v>
      </c>
      <c r="D225" s="111">
        <v>1300</v>
      </c>
    </row>
    <row r="226" spans="1:4" s="104" customFormat="1" ht="12.75">
      <c r="A226" s="106">
        <v>18</v>
      </c>
      <c r="B226" s="108" t="s">
        <v>404</v>
      </c>
      <c r="C226" s="191">
        <v>2014</v>
      </c>
      <c r="D226" s="111">
        <v>2310</v>
      </c>
    </row>
    <row r="227" spans="1:4" s="104" customFormat="1" ht="12.75">
      <c r="A227" s="106">
        <v>19</v>
      </c>
      <c r="B227" s="108" t="s">
        <v>405</v>
      </c>
      <c r="C227" s="191">
        <v>2014</v>
      </c>
      <c r="D227" s="111">
        <v>3490</v>
      </c>
    </row>
    <row r="228" spans="1:4" s="104" customFormat="1" ht="12.75">
      <c r="A228" s="106">
        <v>20</v>
      </c>
      <c r="B228" s="108" t="s">
        <v>406</v>
      </c>
      <c r="C228" s="191">
        <v>2014</v>
      </c>
      <c r="D228" s="111">
        <v>1449</v>
      </c>
    </row>
    <row r="229" spans="1:4" s="104" customFormat="1" ht="12.75">
      <c r="A229" s="106">
        <v>21</v>
      </c>
      <c r="B229" s="108" t="s">
        <v>462</v>
      </c>
      <c r="C229" s="191">
        <v>2015</v>
      </c>
      <c r="D229" s="111">
        <v>1400</v>
      </c>
    </row>
    <row r="230" spans="1:4" s="104" customFormat="1" ht="12.75">
      <c r="A230" s="106">
        <v>22</v>
      </c>
      <c r="B230" s="108" t="s">
        <v>567</v>
      </c>
      <c r="C230" s="191">
        <v>2017</v>
      </c>
      <c r="D230" s="111">
        <v>2050</v>
      </c>
    </row>
    <row r="231" spans="1:4" s="104" customFormat="1" ht="12.75">
      <c r="A231" s="106">
        <v>23</v>
      </c>
      <c r="B231" s="108" t="s">
        <v>568</v>
      </c>
      <c r="C231" s="191">
        <v>2017</v>
      </c>
      <c r="D231" s="111">
        <v>10497.03</v>
      </c>
    </row>
    <row r="232" spans="1:4" s="7" customFormat="1" ht="12.75">
      <c r="A232" s="360" t="s">
        <v>0</v>
      </c>
      <c r="B232" s="360"/>
      <c r="C232" s="280"/>
      <c r="D232" s="76">
        <f>SUM(D209:D231)</f>
        <v>62169</v>
      </c>
    </row>
    <row r="233" spans="1:4" s="7" customFormat="1" ht="12.75" customHeight="1">
      <c r="A233" s="361" t="s">
        <v>418</v>
      </c>
      <c r="B233" s="361"/>
      <c r="C233" s="361"/>
      <c r="D233" s="361"/>
    </row>
    <row r="234" spans="1:4" s="104" customFormat="1" ht="12.75">
      <c r="A234" s="106">
        <v>1</v>
      </c>
      <c r="B234" s="108" t="s">
        <v>225</v>
      </c>
      <c r="C234" s="191">
        <v>2013</v>
      </c>
      <c r="D234" s="111">
        <v>4117.6</v>
      </c>
    </row>
    <row r="235" spans="1:4" s="104" customFormat="1" ht="12.75">
      <c r="A235" s="106">
        <v>2</v>
      </c>
      <c r="B235" s="108" t="s">
        <v>226</v>
      </c>
      <c r="C235" s="191">
        <v>2013</v>
      </c>
      <c r="D235" s="111">
        <v>3490</v>
      </c>
    </row>
    <row r="236" spans="1:4" s="104" customFormat="1" ht="12.75">
      <c r="A236" s="106">
        <v>3</v>
      </c>
      <c r="B236" s="108" t="s">
        <v>227</v>
      </c>
      <c r="C236" s="191">
        <v>2013</v>
      </c>
      <c r="D236" s="111">
        <v>2599</v>
      </c>
    </row>
    <row r="237" spans="1:4" s="104" customFormat="1" ht="12.75">
      <c r="A237" s="106">
        <v>4</v>
      </c>
      <c r="B237" s="108" t="s">
        <v>228</v>
      </c>
      <c r="C237" s="191">
        <v>2013</v>
      </c>
      <c r="D237" s="111">
        <v>3490</v>
      </c>
    </row>
    <row r="238" spans="1:4" s="104" customFormat="1" ht="12.75">
      <c r="A238" s="106">
        <v>5</v>
      </c>
      <c r="B238" s="108" t="s">
        <v>407</v>
      </c>
      <c r="C238" s="191">
        <v>2013</v>
      </c>
      <c r="D238" s="111">
        <v>1899</v>
      </c>
    </row>
    <row r="239" spans="1:4" s="104" customFormat="1" ht="12.75">
      <c r="A239" s="106">
        <v>6</v>
      </c>
      <c r="B239" s="108" t="s">
        <v>408</v>
      </c>
      <c r="C239" s="191">
        <v>2015</v>
      </c>
      <c r="D239" s="111">
        <v>2449</v>
      </c>
    </row>
    <row r="240" spans="1:4" s="104" customFormat="1" ht="12.75">
      <c r="A240" s="106">
        <v>7</v>
      </c>
      <c r="B240" s="108" t="s">
        <v>569</v>
      </c>
      <c r="C240" s="191">
        <v>2017</v>
      </c>
      <c r="D240" s="111">
        <v>8547</v>
      </c>
    </row>
    <row r="241" spans="1:4" s="104" customFormat="1" ht="12.75">
      <c r="A241" s="106">
        <v>8</v>
      </c>
      <c r="B241" s="108" t="s">
        <v>407</v>
      </c>
      <c r="C241" s="191">
        <v>2017</v>
      </c>
      <c r="D241" s="111">
        <v>1099</v>
      </c>
    </row>
    <row r="242" spans="1:4" s="104" customFormat="1" ht="12.75">
      <c r="A242" s="106">
        <v>9</v>
      </c>
      <c r="B242" s="108" t="s">
        <v>570</v>
      </c>
      <c r="C242" s="191">
        <v>2017</v>
      </c>
      <c r="D242" s="111">
        <v>12894</v>
      </c>
    </row>
    <row r="243" spans="1:4" s="104" customFormat="1" ht="12.75">
      <c r="A243" s="106">
        <v>10</v>
      </c>
      <c r="B243" s="108" t="s">
        <v>570</v>
      </c>
      <c r="C243" s="191">
        <v>2017</v>
      </c>
      <c r="D243" s="111">
        <v>14694</v>
      </c>
    </row>
    <row r="244" spans="1:4" s="104" customFormat="1" ht="12.75">
      <c r="A244" s="106">
        <v>11</v>
      </c>
      <c r="B244" s="108" t="s">
        <v>571</v>
      </c>
      <c r="C244" s="191">
        <v>2017</v>
      </c>
      <c r="D244" s="111">
        <v>22302</v>
      </c>
    </row>
    <row r="245" spans="1:4" s="7" customFormat="1" ht="12.75">
      <c r="A245" s="360" t="s">
        <v>0</v>
      </c>
      <c r="B245" s="360"/>
      <c r="C245" s="280"/>
      <c r="D245" s="76">
        <f>SUM(D234:D244)</f>
        <v>77580.6</v>
      </c>
    </row>
    <row r="246" spans="1:6" s="104" customFormat="1" ht="23.25" customHeight="1">
      <c r="A246" s="372" t="s">
        <v>446</v>
      </c>
      <c r="B246" s="372"/>
      <c r="C246" s="372"/>
      <c r="D246" s="372"/>
      <c r="E246" s="110"/>
      <c r="F246" s="160"/>
    </row>
    <row r="247" spans="1:6" s="104" customFormat="1" ht="38.25">
      <c r="A247" s="122" t="s">
        <v>36</v>
      </c>
      <c r="B247" s="286" t="s">
        <v>441</v>
      </c>
      <c r="C247" s="271" t="s">
        <v>442</v>
      </c>
      <c r="D247" s="321" t="s">
        <v>443</v>
      </c>
      <c r="E247" s="48"/>
      <c r="F247" s="48"/>
    </row>
    <row r="248" spans="1:4" s="104" customFormat="1" ht="25.5">
      <c r="A248" s="106">
        <v>1</v>
      </c>
      <c r="B248" s="108" t="s">
        <v>572</v>
      </c>
      <c r="C248" s="191">
        <v>2017</v>
      </c>
      <c r="D248" s="111">
        <v>6579.27</v>
      </c>
    </row>
    <row r="249" spans="1:4" s="7" customFormat="1" ht="12.75">
      <c r="A249" s="360" t="s">
        <v>0</v>
      </c>
      <c r="B249" s="360"/>
      <c r="C249" s="280"/>
      <c r="D249" s="76">
        <f>SUM(D248)</f>
        <v>6579.27</v>
      </c>
    </row>
    <row r="250" spans="1:4" s="7" customFormat="1" ht="12.75">
      <c r="A250" s="123"/>
      <c r="B250" s="302"/>
      <c r="C250" s="280"/>
      <c r="D250" s="76"/>
    </row>
    <row r="251" spans="1:4" s="7" customFormat="1" ht="12.75">
      <c r="A251" s="362" t="s">
        <v>115</v>
      </c>
      <c r="B251" s="362"/>
      <c r="C251" s="362"/>
      <c r="D251" s="362"/>
    </row>
    <row r="252" spans="1:4" s="17" customFormat="1" ht="13.5" customHeight="1">
      <c r="A252" s="361" t="s">
        <v>419</v>
      </c>
      <c r="B252" s="361"/>
      <c r="C252" s="361"/>
      <c r="D252" s="361"/>
    </row>
    <row r="253" spans="1:4" s="7" customFormat="1" ht="12.75">
      <c r="A253" s="2">
        <v>1</v>
      </c>
      <c r="B253" s="303" t="s">
        <v>243</v>
      </c>
      <c r="C253" s="281">
        <v>2015</v>
      </c>
      <c r="D253" s="305">
        <v>430.5</v>
      </c>
    </row>
    <row r="254" spans="1:4" s="7" customFormat="1" ht="12.75">
      <c r="A254" s="2">
        <v>2</v>
      </c>
      <c r="B254" s="292" t="s">
        <v>413</v>
      </c>
      <c r="C254" s="282">
        <v>2013</v>
      </c>
      <c r="D254" s="44">
        <v>9495</v>
      </c>
    </row>
    <row r="255" spans="1:4" s="7" customFormat="1" ht="12.75">
      <c r="A255" s="2">
        <v>3</v>
      </c>
      <c r="B255" s="293" t="s">
        <v>414</v>
      </c>
      <c r="C255" s="282">
        <v>2013</v>
      </c>
      <c r="D255" s="44">
        <v>2999.99</v>
      </c>
    </row>
    <row r="256" spans="1:4" s="7" customFormat="1" ht="12.75">
      <c r="A256" s="2">
        <v>4</v>
      </c>
      <c r="B256" s="292" t="s">
        <v>415</v>
      </c>
      <c r="C256" s="282">
        <v>2015</v>
      </c>
      <c r="D256" s="322">
        <v>6000</v>
      </c>
    </row>
    <row r="257" spans="1:4" s="104" customFormat="1" ht="12.75">
      <c r="A257" s="2">
        <v>5</v>
      </c>
      <c r="B257" s="294" t="s">
        <v>595</v>
      </c>
      <c r="C257" s="283">
        <v>2017</v>
      </c>
      <c r="D257" s="192">
        <v>3196.77</v>
      </c>
    </row>
    <row r="258" spans="1:4" s="104" customFormat="1" ht="12.75">
      <c r="A258" s="2">
        <v>6</v>
      </c>
      <c r="B258" s="295" t="s">
        <v>596</v>
      </c>
      <c r="C258" s="284">
        <v>2017</v>
      </c>
      <c r="D258" s="323">
        <v>2780</v>
      </c>
    </row>
    <row r="259" spans="1:4" s="15" customFormat="1" ht="12.75">
      <c r="A259" s="2"/>
      <c r="B259" s="286" t="s">
        <v>0</v>
      </c>
      <c r="C259" s="273"/>
      <c r="D259" s="75">
        <f>SUM(D253:D258)</f>
        <v>24902.26</v>
      </c>
    </row>
    <row r="260" spans="1:4" s="7" customFormat="1" ht="12.75" customHeight="1">
      <c r="A260" s="361" t="s">
        <v>418</v>
      </c>
      <c r="B260" s="361"/>
      <c r="C260" s="361"/>
      <c r="D260" s="361"/>
    </row>
    <row r="261" spans="1:4" s="7" customFormat="1" ht="12.75">
      <c r="A261" s="66">
        <v>1</v>
      </c>
      <c r="B261" s="65" t="s">
        <v>416</v>
      </c>
      <c r="C261" s="277">
        <v>2013</v>
      </c>
      <c r="D261" s="195">
        <v>3470</v>
      </c>
    </row>
    <row r="262" spans="1:4" s="15" customFormat="1" ht="12.75">
      <c r="A262" s="2">
        <v>2</v>
      </c>
      <c r="B262" s="290" t="s">
        <v>244</v>
      </c>
      <c r="C262" s="273">
        <v>2013</v>
      </c>
      <c r="D262" s="44">
        <v>3000.01</v>
      </c>
    </row>
    <row r="263" spans="1:4" s="15" customFormat="1" ht="12.75">
      <c r="A263" s="66">
        <v>3</v>
      </c>
      <c r="B263" s="290" t="s">
        <v>245</v>
      </c>
      <c r="C263" s="273">
        <v>2013</v>
      </c>
      <c r="D263" s="44">
        <v>1250</v>
      </c>
    </row>
    <row r="264" spans="1:4" s="15" customFormat="1" ht="12.75">
      <c r="A264" s="2">
        <v>4</v>
      </c>
      <c r="B264" s="290" t="s">
        <v>245</v>
      </c>
      <c r="C264" s="273">
        <v>2013</v>
      </c>
      <c r="D264" s="44">
        <v>1250</v>
      </c>
    </row>
    <row r="265" spans="1:4" s="15" customFormat="1" ht="12.75">
      <c r="A265" s="66">
        <v>5</v>
      </c>
      <c r="B265" s="290" t="s">
        <v>246</v>
      </c>
      <c r="C265" s="273">
        <v>2014</v>
      </c>
      <c r="D265" s="44">
        <v>1230</v>
      </c>
    </row>
    <row r="266" spans="1:4" s="15" customFormat="1" ht="12.75">
      <c r="A266" s="2">
        <v>6</v>
      </c>
      <c r="B266" s="290" t="s">
        <v>247</v>
      </c>
      <c r="C266" s="273">
        <v>2014</v>
      </c>
      <c r="D266" s="44">
        <v>1995</v>
      </c>
    </row>
    <row r="267" spans="1:4" s="15" customFormat="1" ht="12.75">
      <c r="A267" s="66">
        <v>7</v>
      </c>
      <c r="B267" s="290" t="s">
        <v>248</v>
      </c>
      <c r="C267" s="273">
        <v>2014</v>
      </c>
      <c r="D267" s="44">
        <v>1735</v>
      </c>
    </row>
    <row r="268" spans="1:4" s="15" customFormat="1" ht="12.75">
      <c r="A268" s="2">
        <v>8</v>
      </c>
      <c r="B268" s="290" t="s">
        <v>409</v>
      </c>
      <c r="C268" s="273">
        <v>2014</v>
      </c>
      <c r="D268" s="44">
        <v>1296.56</v>
      </c>
    </row>
    <row r="269" spans="1:4" s="15" customFormat="1" ht="12.75">
      <c r="A269" s="66">
        <v>9</v>
      </c>
      <c r="B269" s="290" t="s">
        <v>410</v>
      </c>
      <c r="C269" s="273">
        <v>2015</v>
      </c>
      <c r="D269" s="44">
        <v>1752.75</v>
      </c>
    </row>
    <row r="270" spans="1:4" s="15" customFormat="1" ht="12.75">
      <c r="A270" s="2">
        <v>10</v>
      </c>
      <c r="B270" s="290" t="s">
        <v>411</v>
      </c>
      <c r="C270" s="273">
        <v>2015</v>
      </c>
      <c r="D270" s="44">
        <v>2988.9</v>
      </c>
    </row>
    <row r="271" spans="1:4" s="15" customFormat="1" ht="12.75">
      <c r="A271" s="66">
        <v>11</v>
      </c>
      <c r="B271" s="290" t="s">
        <v>412</v>
      </c>
      <c r="C271" s="273">
        <v>2015</v>
      </c>
      <c r="D271" s="44">
        <v>1752.75</v>
      </c>
    </row>
    <row r="272" spans="1:4" s="104" customFormat="1" ht="12.75">
      <c r="A272" s="106">
        <v>12</v>
      </c>
      <c r="B272" s="108" t="s">
        <v>463</v>
      </c>
      <c r="C272" s="191">
        <v>2016</v>
      </c>
      <c r="D272" s="111">
        <v>2027.04</v>
      </c>
    </row>
    <row r="273" spans="1:4" s="104" customFormat="1" ht="12.75">
      <c r="A273" s="106">
        <v>13</v>
      </c>
      <c r="B273" s="108" t="s">
        <v>398</v>
      </c>
      <c r="C273" s="191">
        <v>2017</v>
      </c>
      <c r="D273" s="324">
        <v>1660</v>
      </c>
    </row>
    <row r="274" spans="1:4" s="15" customFormat="1" ht="12.75">
      <c r="A274" s="2"/>
      <c r="B274" s="286" t="s">
        <v>0</v>
      </c>
      <c r="C274" s="273"/>
      <c r="D274" s="75">
        <f>SUM(D261:D273)</f>
        <v>25408.010000000002</v>
      </c>
    </row>
    <row r="275" spans="1:5" s="104" customFormat="1" ht="12.75">
      <c r="A275" s="361" t="s">
        <v>464</v>
      </c>
      <c r="B275" s="361"/>
      <c r="C275" s="361"/>
      <c r="D275" s="361"/>
      <c r="E275" s="110"/>
    </row>
    <row r="276" spans="1:5" s="104" customFormat="1" ht="38.25">
      <c r="A276" s="103" t="s">
        <v>36</v>
      </c>
      <c r="B276" s="286" t="s">
        <v>441</v>
      </c>
      <c r="C276" s="271" t="s">
        <v>442</v>
      </c>
      <c r="D276" s="75" t="s">
        <v>443</v>
      </c>
      <c r="E276" s="48"/>
    </row>
    <row r="277" spans="1:4" s="104" customFormat="1" ht="12.75">
      <c r="A277" s="106">
        <v>1</v>
      </c>
      <c r="B277" s="108" t="s">
        <v>249</v>
      </c>
      <c r="C277" s="191">
        <v>2012</v>
      </c>
      <c r="D277" s="111">
        <v>3499.35</v>
      </c>
    </row>
    <row r="278" spans="1:4" s="15" customFormat="1" ht="12.75">
      <c r="A278" s="2"/>
      <c r="B278" s="286" t="s">
        <v>0</v>
      </c>
      <c r="C278" s="273"/>
      <c r="D278" s="75">
        <f>SUM(D277)</f>
        <v>3499.35</v>
      </c>
    </row>
    <row r="279" spans="1:4" s="15" customFormat="1" ht="12.75" customHeight="1">
      <c r="A279" s="369" t="s">
        <v>116</v>
      </c>
      <c r="B279" s="370"/>
      <c r="C279" s="370"/>
      <c r="D279" s="371"/>
    </row>
    <row r="280" spans="1:4" s="17" customFormat="1" ht="13.5" customHeight="1">
      <c r="A280" s="361" t="s">
        <v>419</v>
      </c>
      <c r="B280" s="361"/>
      <c r="C280" s="361"/>
      <c r="D280" s="361"/>
    </row>
    <row r="281" spans="1:4" s="104" customFormat="1" ht="12.75">
      <c r="A281" s="113">
        <v>1</v>
      </c>
      <c r="B281" s="142" t="s">
        <v>394</v>
      </c>
      <c r="C281" s="190">
        <v>2015</v>
      </c>
      <c r="D281" s="319">
        <f>2290+895</f>
        <v>3185</v>
      </c>
    </row>
    <row r="282" spans="1:4" s="104" customFormat="1" ht="12.75">
      <c r="A282" s="113">
        <v>2</v>
      </c>
      <c r="B282" s="108" t="s">
        <v>480</v>
      </c>
      <c r="C282" s="191">
        <v>2016</v>
      </c>
      <c r="D282" s="111">
        <v>7890</v>
      </c>
    </row>
    <row r="283" spans="1:4" s="104" customFormat="1" ht="12.75">
      <c r="A283" s="113">
        <v>3</v>
      </c>
      <c r="B283" s="108" t="s">
        <v>481</v>
      </c>
      <c r="C283" s="191">
        <v>2016</v>
      </c>
      <c r="D283" s="111">
        <v>2470</v>
      </c>
    </row>
    <row r="284" spans="1:4" s="104" customFormat="1" ht="12.75">
      <c r="A284" s="186">
        <v>4</v>
      </c>
      <c r="B284" s="108" t="s">
        <v>594</v>
      </c>
      <c r="C284" s="191">
        <v>2017</v>
      </c>
      <c r="D284" s="111">
        <v>960</v>
      </c>
    </row>
    <row r="285" spans="1:4" s="15" customFormat="1" ht="17.25" customHeight="1">
      <c r="A285" s="2"/>
      <c r="B285" s="286" t="s">
        <v>0</v>
      </c>
      <c r="C285" s="273"/>
      <c r="D285" s="306">
        <f>SUM(D281:D284)</f>
        <v>14505</v>
      </c>
    </row>
    <row r="286" spans="1:4" s="7" customFormat="1" ht="12.75" customHeight="1">
      <c r="A286" s="361" t="s">
        <v>418</v>
      </c>
      <c r="B286" s="361"/>
      <c r="C286" s="361"/>
      <c r="D286" s="361"/>
    </row>
    <row r="287" spans="1:4" s="15" customFormat="1" ht="12.75">
      <c r="A287" s="2">
        <v>1</v>
      </c>
      <c r="B287" s="293" t="s">
        <v>123</v>
      </c>
      <c r="C287" s="282">
        <v>2013</v>
      </c>
      <c r="D287" s="44">
        <f>1900+930</f>
        <v>2830</v>
      </c>
    </row>
    <row r="288" spans="1:4" s="104" customFormat="1" ht="12.75">
      <c r="A288" s="106">
        <v>2</v>
      </c>
      <c r="B288" s="108" t="s">
        <v>482</v>
      </c>
      <c r="C288" s="191">
        <v>2016</v>
      </c>
      <c r="D288" s="111">
        <v>2300</v>
      </c>
    </row>
    <row r="289" spans="1:4" s="104" customFormat="1" ht="25.5">
      <c r="A289" s="106">
        <v>3</v>
      </c>
      <c r="B289" s="108" t="s">
        <v>593</v>
      </c>
      <c r="C289" s="191">
        <v>2017</v>
      </c>
      <c r="D289" s="111">
        <v>3200</v>
      </c>
    </row>
    <row r="290" spans="1:4" s="15" customFormat="1" ht="12.75">
      <c r="A290" s="2"/>
      <c r="B290" s="286" t="s">
        <v>0</v>
      </c>
      <c r="C290" s="273"/>
      <c r="D290" s="306">
        <f>SUM(D287:D289)</f>
        <v>8330</v>
      </c>
    </row>
    <row r="291" spans="1:4" s="15" customFormat="1" ht="16.5" customHeight="1">
      <c r="A291" s="362" t="s">
        <v>117</v>
      </c>
      <c r="B291" s="362"/>
      <c r="C291" s="362"/>
      <c r="D291" s="362"/>
    </row>
    <row r="292" spans="1:4" s="15" customFormat="1" ht="16.5" customHeight="1">
      <c r="A292" s="361" t="s">
        <v>419</v>
      </c>
      <c r="B292" s="361"/>
      <c r="C292" s="361"/>
      <c r="D292" s="361"/>
    </row>
    <row r="293" spans="1:4" s="15" customFormat="1" ht="15.75" customHeight="1">
      <c r="A293" s="2">
        <v>1</v>
      </c>
      <c r="B293" s="290" t="s">
        <v>393</v>
      </c>
      <c r="C293" s="273">
        <v>2015</v>
      </c>
      <c r="D293" s="44">
        <v>6148.77</v>
      </c>
    </row>
    <row r="294" spans="1:4" s="104" customFormat="1" ht="12.75">
      <c r="A294" s="113">
        <v>2</v>
      </c>
      <c r="B294" s="108" t="s">
        <v>483</v>
      </c>
      <c r="C294" s="191">
        <v>2015</v>
      </c>
      <c r="D294" s="111">
        <v>1107</v>
      </c>
    </row>
    <row r="295" spans="1:4" s="104" customFormat="1" ht="12.75">
      <c r="A295" s="113">
        <v>3</v>
      </c>
      <c r="B295" s="108" t="s">
        <v>484</v>
      </c>
      <c r="C295" s="191">
        <v>2015</v>
      </c>
      <c r="D295" s="111">
        <v>300</v>
      </c>
    </row>
    <row r="296" spans="1:4" s="104" customFormat="1" ht="25.5">
      <c r="A296" s="113">
        <v>4</v>
      </c>
      <c r="B296" s="108" t="s">
        <v>485</v>
      </c>
      <c r="C296" s="191">
        <v>2016</v>
      </c>
      <c r="D296" s="111">
        <v>1490</v>
      </c>
    </row>
    <row r="297" spans="1:4" s="7" customFormat="1" ht="12.75">
      <c r="A297" s="20"/>
      <c r="B297" s="302" t="s">
        <v>0</v>
      </c>
      <c r="C297" s="19"/>
      <c r="D297" s="306">
        <f>SUM(D293:D296)</f>
        <v>9045.77</v>
      </c>
    </row>
    <row r="298" spans="1:4" s="7" customFormat="1" ht="12.75" customHeight="1">
      <c r="A298" s="361" t="s">
        <v>418</v>
      </c>
      <c r="B298" s="361"/>
      <c r="C298" s="361"/>
      <c r="D298" s="361"/>
    </row>
    <row r="299" spans="1:4" s="104" customFormat="1" ht="18" customHeight="1">
      <c r="A299" s="106">
        <v>1</v>
      </c>
      <c r="B299" s="108" t="s">
        <v>130</v>
      </c>
      <c r="C299" s="283">
        <v>2014</v>
      </c>
      <c r="D299" s="111">
        <v>22974</v>
      </c>
    </row>
    <row r="300" spans="1:4" s="104" customFormat="1" ht="18" customHeight="1">
      <c r="A300" s="106">
        <v>2</v>
      </c>
      <c r="B300" s="294" t="s">
        <v>131</v>
      </c>
      <c r="C300" s="283">
        <v>2014</v>
      </c>
      <c r="D300" s="111">
        <f>2926.83+(2926.83)*23%</f>
        <v>3600.0009</v>
      </c>
    </row>
    <row r="301" spans="1:4" s="104" customFormat="1" ht="18" customHeight="1">
      <c r="A301" s="106">
        <v>3</v>
      </c>
      <c r="B301" s="108" t="s">
        <v>132</v>
      </c>
      <c r="C301" s="191">
        <v>2014</v>
      </c>
      <c r="D301" s="111">
        <f>1056.91+(1056.91)*23%</f>
        <v>1299.9993000000002</v>
      </c>
    </row>
    <row r="302" spans="1:4" s="104" customFormat="1" ht="18" customHeight="1">
      <c r="A302" s="106">
        <v>4</v>
      </c>
      <c r="B302" s="108" t="s">
        <v>133</v>
      </c>
      <c r="C302" s="191">
        <v>2014</v>
      </c>
      <c r="D302" s="111">
        <f>4308.94+(4308.94)*23%</f>
        <v>5299.9962</v>
      </c>
    </row>
    <row r="303" spans="1:4" s="104" customFormat="1" ht="18" customHeight="1">
      <c r="A303" s="106">
        <v>5</v>
      </c>
      <c r="B303" s="108" t="s">
        <v>134</v>
      </c>
      <c r="C303" s="191">
        <v>2014</v>
      </c>
      <c r="D303" s="111">
        <v>4400</v>
      </c>
    </row>
    <row r="304" spans="1:4" s="104" customFormat="1" ht="18" customHeight="1">
      <c r="A304" s="106">
        <v>6</v>
      </c>
      <c r="B304" s="108" t="s">
        <v>135</v>
      </c>
      <c r="C304" s="191">
        <v>2014</v>
      </c>
      <c r="D304" s="111">
        <v>3200</v>
      </c>
    </row>
    <row r="305" spans="1:4" s="104" customFormat="1" ht="18" customHeight="1">
      <c r="A305" s="106">
        <v>7</v>
      </c>
      <c r="B305" s="108" t="s">
        <v>136</v>
      </c>
      <c r="C305" s="191">
        <v>2014</v>
      </c>
      <c r="D305" s="111">
        <v>4800</v>
      </c>
    </row>
    <row r="306" spans="1:4" s="104" customFormat="1" ht="18" customHeight="1">
      <c r="A306" s="106">
        <v>8</v>
      </c>
      <c r="B306" s="108" t="s">
        <v>137</v>
      </c>
      <c r="C306" s="191">
        <v>2014</v>
      </c>
      <c r="D306" s="111">
        <v>6600</v>
      </c>
    </row>
    <row r="307" spans="1:4" s="104" customFormat="1" ht="18" customHeight="1">
      <c r="A307" s="106">
        <v>9</v>
      </c>
      <c r="B307" s="108" t="s">
        <v>138</v>
      </c>
      <c r="C307" s="191">
        <v>2014</v>
      </c>
      <c r="D307" s="111">
        <v>4900</v>
      </c>
    </row>
    <row r="308" spans="1:4" s="104" customFormat="1" ht="18" customHeight="1">
      <c r="A308" s="106">
        <v>10</v>
      </c>
      <c r="B308" s="108" t="s">
        <v>139</v>
      </c>
      <c r="C308" s="191">
        <v>2014</v>
      </c>
      <c r="D308" s="111">
        <v>1549.8</v>
      </c>
    </row>
    <row r="309" spans="1:4" s="104" customFormat="1" ht="12.75">
      <c r="A309" s="106">
        <v>11</v>
      </c>
      <c r="B309" s="108" t="s">
        <v>140</v>
      </c>
      <c r="C309" s="191">
        <v>2014</v>
      </c>
      <c r="D309" s="111">
        <v>1450</v>
      </c>
    </row>
    <row r="310" spans="1:4" s="104" customFormat="1" ht="12.75">
      <c r="A310" s="106">
        <v>12</v>
      </c>
      <c r="B310" s="108" t="s">
        <v>138</v>
      </c>
      <c r="C310" s="191">
        <v>2014</v>
      </c>
      <c r="D310" s="111">
        <v>4900</v>
      </c>
    </row>
    <row r="311" spans="1:4" s="104" customFormat="1" ht="12.75">
      <c r="A311" s="106">
        <v>13</v>
      </c>
      <c r="B311" s="108" t="s">
        <v>139</v>
      </c>
      <c r="C311" s="191">
        <v>2014</v>
      </c>
      <c r="D311" s="111">
        <v>1549.8</v>
      </c>
    </row>
    <row r="312" spans="1:4" s="104" customFormat="1" ht="12.75">
      <c r="A312" s="106">
        <v>14</v>
      </c>
      <c r="B312" s="108" t="s">
        <v>140</v>
      </c>
      <c r="C312" s="191">
        <v>2014</v>
      </c>
      <c r="D312" s="111">
        <v>1450</v>
      </c>
    </row>
    <row r="313" spans="1:4" s="104" customFormat="1" ht="25.5">
      <c r="A313" s="106">
        <v>15</v>
      </c>
      <c r="B313" s="108" t="s">
        <v>486</v>
      </c>
      <c r="C313" s="191">
        <v>2015</v>
      </c>
      <c r="D313" s="111">
        <v>1030</v>
      </c>
    </row>
    <row r="314" spans="1:4" s="104" customFormat="1" ht="12.75">
      <c r="A314" s="106">
        <v>16</v>
      </c>
      <c r="B314" s="108" t="s">
        <v>487</v>
      </c>
      <c r="C314" s="191">
        <v>2015</v>
      </c>
      <c r="D314" s="111">
        <v>1519</v>
      </c>
    </row>
    <row r="315" spans="1:4" s="104" customFormat="1" ht="25.5">
      <c r="A315" s="106">
        <v>17</v>
      </c>
      <c r="B315" s="108" t="s">
        <v>488</v>
      </c>
      <c r="C315" s="191">
        <v>2015</v>
      </c>
      <c r="D315" s="111">
        <v>849</v>
      </c>
    </row>
    <row r="316" spans="1:4" s="104" customFormat="1" ht="25.5">
      <c r="A316" s="106">
        <v>18</v>
      </c>
      <c r="B316" s="108" t="s">
        <v>489</v>
      </c>
      <c r="C316" s="191">
        <v>2015</v>
      </c>
      <c r="D316" s="111">
        <v>820</v>
      </c>
    </row>
    <row r="317" spans="1:4" s="104" customFormat="1" ht="12.75">
      <c r="A317" s="106">
        <v>19</v>
      </c>
      <c r="B317" s="108" t="s">
        <v>490</v>
      </c>
      <c r="C317" s="191">
        <v>2015</v>
      </c>
      <c r="D317" s="111">
        <v>2999.99</v>
      </c>
    </row>
    <row r="318" spans="1:4" s="104" customFormat="1" ht="12.75">
      <c r="A318" s="106">
        <v>20</v>
      </c>
      <c r="B318" s="108" t="s">
        <v>490</v>
      </c>
      <c r="C318" s="191">
        <v>2015</v>
      </c>
      <c r="D318" s="111">
        <v>2999.99</v>
      </c>
    </row>
    <row r="319" spans="1:4" s="104" customFormat="1" ht="12.75">
      <c r="A319" s="106">
        <v>21</v>
      </c>
      <c r="B319" s="108" t="s">
        <v>491</v>
      </c>
      <c r="C319" s="191">
        <v>2015</v>
      </c>
      <c r="D319" s="111">
        <v>3450</v>
      </c>
    </row>
    <row r="320" spans="1:4" s="104" customFormat="1" ht="12.75">
      <c r="A320" s="106">
        <v>22</v>
      </c>
      <c r="B320" s="108" t="s">
        <v>492</v>
      </c>
      <c r="C320" s="191">
        <v>2015</v>
      </c>
      <c r="D320" s="111">
        <v>3336.96</v>
      </c>
    </row>
    <row r="321" spans="1:4" s="104" customFormat="1" ht="12.75">
      <c r="A321" s="106">
        <v>23</v>
      </c>
      <c r="B321" s="108" t="s">
        <v>493</v>
      </c>
      <c r="C321" s="191">
        <v>2015</v>
      </c>
      <c r="D321" s="111">
        <v>1479</v>
      </c>
    </row>
    <row r="322" spans="1:4" s="7" customFormat="1" ht="12.75">
      <c r="A322" s="20"/>
      <c r="B322" s="302" t="s">
        <v>0</v>
      </c>
      <c r="C322" s="19"/>
      <c r="D322" s="306">
        <f>SUM(D299:D321)</f>
        <v>86457.53640000001</v>
      </c>
    </row>
    <row r="323" spans="1:4" s="15" customFormat="1" ht="13.5" thickBot="1">
      <c r="A323" s="362" t="s">
        <v>118</v>
      </c>
      <c r="B323" s="362"/>
      <c r="C323" s="362"/>
      <c r="D323" s="362"/>
    </row>
    <row r="324" spans="1:4" s="104" customFormat="1" ht="14.25">
      <c r="A324" s="373" t="s">
        <v>495</v>
      </c>
      <c r="B324" s="374"/>
      <c r="C324" s="374"/>
      <c r="D324" s="375"/>
    </row>
    <row r="325" spans="1:4" s="104" customFormat="1" ht="12.75">
      <c r="A325" s="113">
        <v>1</v>
      </c>
      <c r="B325" s="142" t="s">
        <v>144</v>
      </c>
      <c r="C325" s="190">
        <v>2014</v>
      </c>
      <c r="D325" s="319">
        <v>711.5</v>
      </c>
    </row>
    <row r="326" spans="1:4" s="104" customFormat="1" ht="12.75">
      <c r="A326" s="113"/>
      <c r="B326" s="108" t="s">
        <v>145</v>
      </c>
      <c r="C326" s="191">
        <v>2014</v>
      </c>
      <c r="D326" s="111">
        <f>470*5</f>
        <v>2350</v>
      </c>
    </row>
    <row r="327" spans="1:4" s="104" customFormat="1" ht="12.75">
      <c r="A327" s="106">
        <v>2</v>
      </c>
      <c r="B327" s="108" t="s">
        <v>146</v>
      </c>
      <c r="C327" s="191">
        <v>2014</v>
      </c>
      <c r="D327" s="111">
        <f>1150*5</f>
        <v>5750</v>
      </c>
    </row>
    <row r="328" spans="1:4" s="104" customFormat="1" ht="12.75">
      <c r="A328" s="106">
        <v>3</v>
      </c>
      <c r="B328" s="108" t="s">
        <v>494</v>
      </c>
      <c r="C328" s="191">
        <v>2016</v>
      </c>
      <c r="D328" s="111">
        <v>5533.77</v>
      </c>
    </row>
    <row r="329" spans="1:4" s="15" customFormat="1" ht="13.5" customHeight="1">
      <c r="A329" s="20"/>
      <c r="B329" s="302" t="s">
        <v>0</v>
      </c>
      <c r="C329" s="19"/>
      <c r="D329" s="306">
        <f>SUM(D325:D328)</f>
        <v>14345.27</v>
      </c>
    </row>
    <row r="330" spans="1:4" s="104" customFormat="1" ht="26.25" customHeight="1">
      <c r="A330" s="372" t="s">
        <v>496</v>
      </c>
      <c r="B330" s="372"/>
      <c r="C330" s="372"/>
      <c r="D330" s="372"/>
    </row>
    <row r="331" spans="1:4" s="104" customFormat="1" ht="12.75">
      <c r="A331" s="106">
        <v>1</v>
      </c>
      <c r="B331" s="108" t="s">
        <v>497</v>
      </c>
      <c r="C331" s="191">
        <v>2016</v>
      </c>
      <c r="D331" s="111">
        <v>1741.53</v>
      </c>
    </row>
    <row r="332" spans="1:4" s="15" customFormat="1" ht="12.75">
      <c r="A332" s="25"/>
      <c r="B332" s="296"/>
      <c r="C332" s="285"/>
      <c r="D332" s="325">
        <f>SUM(D331)</f>
        <v>1741.53</v>
      </c>
    </row>
    <row r="333" spans="1:4" s="15" customFormat="1" ht="12.75">
      <c r="A333" s="270"/>
      <c r="B333" s="296"/>
      <c r="C333" s="285"/>
      <c r="D333" s="325"/>
    </row>
    <row r="334" spans="1:4" s="15" customFormat="1" ht="12.75">
      <c r="A334" s="22"/>
      <c r="B334" s="359" t="s">
        <v>28</v>
      </c>
      <c r="C334" s="359"/>
      <c r="D334" s="307">
        <f>D329+D297+D285+D259+D232+D190+D134+D98+D71+D54</f>
        <v>348306.52</v>
      </c>
    </row>
    <row r="335" spans="1:4" s="15" customFormat="1" ht="12.75">
      <c r="A335" s="22"/>
      <c r="B335" s="359" t="s">
        <v>29</v>
      </c>
      <c r="C335" s="359"/>
      <c r="D335" s="307">
        <f>D332+D322+D290+D274+D245+D196+D157+D116+D74+D59</f>
        <v>297137.41640000005</v>
      </c>
    </row>
    <row r="336" spans="1:4" s="15" customFormat="1" ht="12.75">
      <c r="A336" s="22"/>
      <c r="B336" s="359" t="s">
        <v>30</v>
      </c>
      <c r="C336" s="359"/>
      <c r="D336" s="307">
        <f>D278+D249+D205+D162+D121</f>
        <v>27325.679999999997</v>
      </c>
    </row>
    <row r="337" spans="1:4" s="15" customFormat="1" ht="14.25" customHeight="1">
      <c r="A337" s="22"/>
      <c r="B337" s="297"/>
      <c r="C337" s="23"/>
      <c r="D337" s="308"/>
    </row>
    <row r="338" spans="1:4" s="15" customFormat="1" ht="12" customHeight="1">
      <c r="A338" s="22"/>
      <c r="B338" s="297"/>
      <c r="C338" s="23"/>
      <c r="D338" s="308"/>
    </row>
    <row r="339" spans="1:4" s="15" customFormat="1" ht="12" customHeight="1">
      <c r="A339" s="22"/>
      <c r="B339" s="297"/>
      <c r="C339" s="23"/>
      <c r="D339" s="308"/>
    </row>
    <row r="340" spans="1:4" s="15" customFormat="1" ht="12" customHeight="1">
      <c r="A340" s="22"/>
      <c r="B340" s="297"/>
      <c r="C340" s="23"/>
      <c r="D340" s="308"/>
    </row>
    <row r="341" spans="1:4" s="15" customFormat="1" ht="12" customHeight="1">
      <c r="A341" s="22"/>
      <c r="B341" s="297"/>
      <c r="C341" s="23"/>
      <c r="D341" s="308"/>
    </row>
    <row r="342" spans="1:4" s="15" customFormat="1" ht="12" customHeight="1">
      <c r="A342" s="22"/>
      <c r="B342" s="297"/>
      <c r="C342" s="23"/>
      <c r="D342" s="308"/>
    </row>
    <row r="343" spans="1:4" s="15" customFormat="1" ht="12" customHeight="1">
      <c r="A343" s="22"/>
      <c r="B343" s="297"/>
      <c r="C343" s="23"/>
      <c r="D343" s="308"/>
    </row>
    <row r="344" spans="1:4" s="15" customFormat="1" ht="12" customHeight="1">
      <c r="A344" s="22"/>
      <c r="B344" s="297"/>
      <c r="C344" s="23"/>
      <c r="D344" s="308"/>
    </row>
    <row r="345" spans="1:4" s="15" customFormat="1" ht="12" customHeight="1">
      <c r="A345" s="22"/>
      <c r="B345" s="297"/>
      <c r="C345" s="23"/>
      <c r="D345" s="308"/>
    </row>
    <row r="346" spans="1:4" s="15" customFormat="1" ht="12" customHeight="1">
      <c r="A346" s="22"/>
      <c r="B346" s="297"/>
      <c r="C346" s="23"/>
      <c r="D346" s="308"/>
    </row>
    <row r="347" spans="1:4" s="15" customFormat="1" ht="12" customHeight="1">
      <c r="A347" s="22"/>
      <c r="B347" s="297"/>
      <c r="C347" s="23"/>
      <c r="D347" s="308"/>
    </row>
    <row r="348" spans="1:4" s="15" customFormat="1" ht="12" customHeight="1">
      <c r="A348" s="22"/>
      <c r="B348" s="297"/>
      <c r="C348" s="23"/>
      <c r="D348" s="308"/>
    </row>
    <row r="349" spans="1:4" s="15" customFormat="1" ht="12" customHeight="1">
      <c r="A349" s="22"/>
      <c r="B349" s="297"/>
      <c r="C349" s="23"/>
      <c r="D349" s="308"/>
    </row>
    <row r="350" spans="1:4" s="15" customFormat="1" ht="12" customHeight="1">
      <c r="A350" s="22"/>
      <c r="B350" s="297"/>
      <c r="C350" s="23"/>
      <c r="D350" s="308"/>
    </row>
    <row r="351" spans="1:4" ht="12" customHeight="1">
      <c r="A351" s="22"/>
      <c r="C351" s="23"/>
      <c r="D351" s="308"/>
    </row>
    <row r="352" spans="1:4" s="17" customFormat="1" ht="12" customHeight="1">
      <c r="A352" s="22"/>
      <c r="B352" s="297"/>
      <c r="C352" s="23"/>
      <c r="D352" s="308"/>
    </row>
    <row r="353" spans="1:4" s="17" customFormat="1" ht="12" customHeight="1">
      <c r="A353" s="22"/>
      <c r="B353" s="297"/>
      <c r="C353" s="23"/>
      <c r="D353" s="308"/>
    </row>
    <row r="354" spans="1:4" s="17" customFormat="1" ht="12" customHeight="1">
      <c r="A354" s="22"/>
      <c r="B354" s="297"/>
      <c r="C354" s="23"/>
      <c r="D354" s="308"/>
    </row>
    <row r="355" spans="1:4" ht="12" customHeight="1">
      <c r="A355" s="22"/>
      <c r="C355" s="23"/>
      <c r="D355" s="308"/>
    </row>
    <row r="356" spans="1:4" s="7" customFormat="1" ht="12" customHeight="1">
      <c r="A356" s="22"/>
      <c r="B356" s="297"/>
      <c r="C356" s="23"/>
      <c r="D356" s="308"/>
    </row>
    <row r="357" spans="1:4" s="7" customFormat="1" ht="12" customHeight="1">
      <c r="A357" s="22"/>
      <c r="B357" s="297"/>
      <c r="C357" s="23"/>
      <c r="D357" s="308"/>
    </row>
    <row r="358" spans="1:4" ht="12" customHeight="1">
      <c r="A358" s="22"/>
      <c r="C358" s="23"/>
      <c r="D358" s="308"/>
    </row>
    <row r="359" spans="1:4" s="15" customFormat="1" ht="12" customHeight="1">
      <c r="A359" s="22"/>
      <c r="B359" s="297"/>
      <c r="C359" s="23"/>
      <c r="D359" s="308"/>
    </row>
    <row r="360" spans="1:4" s="15" customFormat="1" ht="12" customHeight="1">
      <c r="A360" s="22"/>
      <c r="B360" s="297"/>
      <c r="C360" s="23"/>
      <c r="D360" s="308"/>
    </row>
    <row r="361" spans="1:4" s="15" customFormat="1" ht="12" customHeight="1">
      <c r="A361" s="22"/>
      <c r="B361" s="297"/>
      <c r="C361" s="23"/>
      <c r="D361" s="308"/>
    </row>
    <row r="362" spans="1:4" s="15" customFormat="1" ht="12" customHeight="1">
      <c r="A362" s="22"/>
      <c r="B362" s="297"/>
      <c r="C362" s="23"/>
      <c r="D362" s="308"/>
    </row>
    <row r="363" spans="1:4" s="15" customFormat="1" ht="12" customHeight="1">
      <c r="A363" s="22"/>
      <c r="B363" s="297"/>
      <c r="C363" s="23"/>
      <c r="D363" s="308"/>
    </row>
    <row r="364" spans="1:4" s="15" customFormat="1" ht="12" customHeight="1">
      <c r="A364" s="22"/>
      <c r="B364" s="297"/>
      <c r="C364" s="23"/>
      <c r="D364" s="308"/>
    </row>
    <row r="365" spans="1:4" s="15" customFormat="1" ht="12" customHeight="1">
      <c r="A365" s="22"/>
      <c r="B365" s="297"/>
      <c r="C365" s="23"/>
      <c r="D365" s="308"/>
    </row>
    <row r="366" spans="1:4" s="15" customFormat="1" ht="12" customHeight="1">
      <c r="A366" s="22"/>
      <c r="B366" s="297"/>
      <c r="C366" s="23"/>
      <c r="D366" s="308"/>
    </row>
    <row r="367" spans="1:4" s="15" customFormat="1" ht="12" customHeight="1">
      <c r="A367" s="22"/>
      <c r="B367" s="297"/>
      <c r="C367" s="23"/>
      <c r="D367" s="308"/>
    </row>
    <row r="368" spans="1:4" s="15" customFormat="1" ht="12" customHeight="1">
      <c r="A368" s="22"/>
      <c r="B368" s="297"/>
      <c r="C368" s="23"/>
      <c r="D368" s="308"/>
    </row>
    <row r="369" spans="1:4" s="7" customFormat="1" ht="12" customHeight="1">
      <c r="A369" s="22"/>
      <c r="B369" s="297"/>
      <c r="C369" s="23"/>
      <c r="D369" s="308"/>
    </row>
    <row r="370" spans="1:4" ht="12" customHeight="1">
      <c r="A370" s="22"/>
      <c r="C370" s="23"/>
      <c r="D370" s="308"/>
    </row>
    <row r="371" spans="1:4" ht="12" customHeight="1">
      <c r="A371" s="22"/>
      <c r="C371" s="23"/>
      <c r="D371" s="308"/>
    </row>
    <row r="372" spans="1:4" ht="12" customHeight="1">
      <c r="A372" s="22"/>
      <c r="C372" s="23"/>
      <c r="D372" s="308"/>
    </row>
    <row r="373" spans="1:4" ht="12" customHeight="1">
      <c r="A373" s="22"/>
      <c r="C373" s="23"/>
      <c r="D373" s="308"/>
    </row>
    <row r="374" spans="1:4" ht="12" customHeight="1">
      <c r="A374" s="22"/>
      <c r="C374" s="23"/>
      <c r="D374" s="308"/>
    </row>
    <row r="375" spans="1:4" ht="12" customHeight="1">
      <c r="A375" s="22"/>
      <c r="C375" s="23"/>
      <c r="D375" s="308"/>
    </row>
    <row r="376" spans="1:4" ht="12" customHeight="1">
      <c r="A376" s="22"/>
      <c r="C376" s="23"/>
      <c r="D376" s="308"/>
    </row>
    <row r="377" spans="1:4" ht="12" customHeight="1">
      <c r="A377" s="22"/>
      <c r="C377" s="23"/>
      <c r="D377" s="308"/>
    </row>
    <row r="378" spans="1:4" ht="12" customHeight="1">
      <c r="A378" s="22"/>
      <c r="C378" s="23"/>
      <c r="D378" s="308"/>
    </row>
    <row r="379" spans="1:4" ht="12" customHeight="1">
      <c r="A379" s="22"/>
      <c r="C379" s="23"/>
      <c r="D379" s="308"/>
    </row>
    <row r="380" spans="1:4" ht="12" customHeight="1">
      <c r="A380" s="22"/>
      <c r="C380" s="23"/>
      <c r="D380" s="308"/>
    </row>
    <row r="381" spans="1:4" ht="12" customHeight="1">
      <c r="A381" s="22"/>
      <c r="C381" s="23"/>
      <c r="D381" s="308"/>
    </row>
    <row r="382" spans="1:4" ht="12" customHeight="1">
      <c r="A382" s="22"/>
      <c r="C382" s="23"/>
      <c r="D382" s="308"/>
    </row>
    <row r="383" spans="1:4" ht="12" customHeight="1">
      <c r="A383" s="22"/>
      <c r="C383" s="23"/>
      <c r="D383" s="308"/>
    </row>
    <row r="384" spans="1:4" ht="12" customHeight="1">
      <c r="A384" s="22"/>
      <c r="C384" s="23"/>
      <c r="D384" s="308"/>
    </row>
    <row r="385" spans="1:4" ht="12" customHeight="1">
      <c r="A385" s="22"/>
      <c r="C385" s="23"/>
      <c r="D385" s="308"/>
    </row>
    <row r="386" spans="1:4" ht="12" customHeight="1">
      <c r="A386" s="22"/>
      <c r="C386" s="23"/>
      <c r="D386" s="308"/>
    </row>
    <row r="387" spans="1:4" s="7" customFormat="1" ht="12" customHeight="1">
      <c r="A387" s="22"/>
      <c r="B387" s="297"/>
      <c r="C387" s="23"/>
      <c r="D387" s="308"/>
    </row>
    <row r="388" spans="1:4" s="7" customFormat="1" ht="12" customHeight="1">
      <c r="A388" s="22"/>
      <c r="B388" s="297"/>
      <c r="C388" s="23"/>
      <c r="D388" s="308"/>
    </row>
    <row r="389" spans="1:4" s="7" customFormat="1" ht="12" customHeight="1">
      <c r="A389" s="22"/>
      <c r="B389" s="297"/>
      <c r="C389" s="23"/>
      <c r="D389" s="308"/>
    </row>
    <row r="390" spans="1:4" s="7" customFormat="1" ht="12" customHeight="1">
      <c r="A390" s="22"/>
      <c r="B390" s="297"/>
      <c r="C390" s="23"/>
      <c r="D390" s="308"/>
    </row>
    <row r="391" spans="1:4" s="7" customFormat="1" ht="12" customHeight="1">
      <c r="A391" s="22"/>
      <c r="B391" s="297"/>
      <c r="C391" s="23"/>
      <c r="D391" s="308"/>
    </row>
    <row r="392" spans="1:4" s="7" customFormat="1" ht="12" customHeight="1">
      <c r="A392" s="22"/>
      <c r="B392" s="297"/>
      <c r="C392" s="23"/>
      <c r="D392" s="308"/>
    </row>
    <row r="393" spans="1:4" s="7" customFormat="1" ht="12" customHeight="1">
      <c r="A393" s="22"/>
      <c r="B393" s="297"/>
      <c r="C393" s="23"/>
      <c r="D393" s="308"/>
    </row>
    <row r="394" spans="1:4" ht="12" customHeight="1">
      <c r="A394" s="22"/>
      <c r="C394" s="23"/>
      <c r="D394" s="308"/>
    </row>
    <row r="395" spans="1:4" s="15" customFormat="1" ht="12" customHeight="1">
      <c r="A395" s="22"/>
      <c r="B395" s="297"/>
      <c r="C395" s="23"/>
      <c r="D395" s="308"/>
    </row>
    <row r="396" spans="1:4" s="15" customFormat="1" ht="12" customHeight="1">
      <c r="A396" s="22"/>
      <c r="B396" s="297"/>
      <c r="C396" s="23"/>
      <c r="D396" s="308"/>
    </row>
    <row r="397" spans="1:4" s="15" customFormat="1" ht="12" customHeight="1">
      <c r="A397" s="22"/>
      <c r="B397" s="297"/>
      <c r="C397" s="23"/>
      <c r="D397" s="308"/>
    </row>
    <row r="398" spans="1:4" s="15" customFormat="1" ht="12" customHeight="1">
      <c r="A398" s="22"/>
      <c r="B398" s="297"/>
      <c r="C398" s="23"/>
      <c r="D398" s="308"/>
    </row>
    <row r="399" spans="1:4" s="15" customFormat="1" ht="12" customHeight="1">
      <c r="A399" s="22"/>
      <c r="B399" s="297"/>
      <c r="C399" s="23"/>
      <c r="D399" s="308"/>
    </row>
    <row r="400" spans="1:4" s="15" customFormat="1" ht="12" customHeight="1">
      <c r="A400" s="22"/>
      <c r="B400" s="297"/>
      <c r="C400" s="23"/>
      <c r="D400" s="308"/>
    </row>
    <row r="401" spans="1:4" s="15" customFormat="1" ht="12" customHeight="1">
      <c r="A401" s="22"/>
      <c r="B401" s="297"/>
      <c r="C401" s="23"/>
      <c r="D401" s="308"/>
    </row>
    <row r="402" spans="1:4" s="15" customFormat="1" ht="12" customHeight="1">
      <c r="A402" s="22"/>
      <c r="B402" s="297"/>
      <c r="C402" s="23"/>
      <c r="D402" s="308"/>
    </row>
    <row r="403" spans="1:4" ht="12" customHeight="1">
      <c r="A403" s="22"/>
      <c r="C403" s="23"/>
      <c r="D403" s="308"/>
    </row>
    <row r="404" spans="1:4" s="7" customFormat="1" ht="12" customHeight="1">
      <c r="A404" s="22"/>
      <c r="B404" s="297"/>
      <c r="C404" s="23"/>
      <c r="D404" s="308"/>
    </row>
    <row r="405" spans="1:4" s="7" customFormat="1" ht="12" customHeight="1">
      <c r="A405" s="22"/>
      <c r="B405" s="297"/>
      <c r="C405" s="23"/>
      <c r="D405" s="308"/>
    </row>
    <row r="406" spans="1:4" s="7" customFormat="1" ht="12" customHeight="1">
      <c r="A406" s="22"/>
      <c r="B406" s="297"/>
      <c r="C406" s="23"/>
      <c r="D406" s="308"/>
    </row>
    <row r="407" spans="1:4" ht="12" customHeight="1">
      <c r="A407" s="22"/>
      <c r="C407" s="23"/>
      <c r="D407" s="308"/>
    </row>
    <row r="408" spans="1:4" s="7" customFormat="1" ht="12" customHeight="1">
      <c r="A408" s="22"/>
      <c r="B408" s="297"/>
      <c r="C408" s="23"/>
      <c r="D408" s="308"/>
    </row>
    <row r="409" spans="1:4" s="7" customFormat="1" ht="12" customHeight="1">
      <c r="A409" s="22"/>
      <c r="B409" s="297"/>
      <c r="C409" s="23"/>
      <c r="D409" s="308"/>
    </row>
    <row r="410" spans="1:4" s="7" customFormat="1" ht="12" customHeight="1">
      <c r="A410" s="22"/>
      <c r="B410" s="297"/>
      <c r="C410" s="23"/>
      <c r="D410" s="308"/>
    </row>
    <row r="411" spans="1:4" s="7" customFormat="1" ht="12" customHeight="1">
      <c r="A411" s="22"/>
      <c r="B411" s="297"/>
      <c r="C411" s="23"/>
      <c r="D411" s="308"/>
    </row>
    <row r="412" spans="1:4" s="7" customFormat="1" ht="12" customHeight="1">
      <c r="A412" s="22"/>
      <c r="B412" s="297"/>
      <c r="C412" s="23"/>
      <c r="D412" s="308"/>
    </row>
    <row r="413" spans="1:4" s="7" customFormat="1" ht="12" customHeight="1">
      <c r="A413" s="22"/>
      <c r="B413" s="297"/>
      <c r="C413" s="23"/>
      <c r="D413" s="308"/>
    </row>
    <row r="414" spans="1:4" ht="12" customHeight="1">
      <c r="A414" s="22"/>
      <c r="C414" s="23"/>
      <c r="D414" s="308"/>
    </row>
    <row r="415" spans="1:4" ht="12" customHeight="1">
      <c r="A415" s="22"/>
      <c r="C415" s="23"/>
      <c r="D415" s="308"/>
    </row>
    <row r="416" spans="1:4" ht="12" customHeight="1">
      <c r="A416" s="22"/>
      <c r="C416" s="23"/>
      <c r="D416" s="308"/>
    </row>
    <row r="417" spans="1:4" ht="12" customHeight="1">
      <c r="A417" s="22"/>
      <c r="C417" s="23"/>
      <c r="D417" s="308"/>
    </row>
    <row r="418" spans="1:4" ht="12" customHeight="1">
      <c r="A418" s="22"/>
      <c r="C418" s="23"/>
      <c r="D418" s="308"/>
    </row>
    <row r="419" spans="1:4" ht="12" customHeight="1">
      <c r="A419" s="22"/>
      <c r="C419" s="23"/>
      <c r="D419" s="308"/>
    </row>
    <row r="420" spans="1:4" ht="12" customHeight="1">
      <c r="A420" s="22"/>
      <c r="C420" s="23"/>
      <c r="D420" s="308"/>
    </row>
    <row r="421" spans="1:4" ht="12" customHeight="1">
      <c r="A421" s="22"/>
      <c r="C421" s="23"/>
      <c r="D421" s="308"/>
    </row>
    <row r="422" spans="1:4" ht="12" customHeight="1">
      <c r="A422" s="22"/>
      <c r="C422" s="23"/>
      <c r="D422" s="308"/>
    </row>
    <row r="423" spans="1:4" ht="12" customHeight="1">
      <c r="A423" s="22"/>
      <c r="C423" s="23"/>
      <c r="D423" s="308"/>
    </row>
    <row r="424" spans="1:4" ht="12" customHeight="1">
      <c r="A424" s="22"/>
      <c r="C424" s="23"/>
      <c r="D424" s="308"/>
    </row>
    <row r="425" spans="1:4" ht="12" customHeight="1">
      <c r="A425" s="22"/>
      <c r="C425" s="23"/>
      <c r="D425" s="308"/>
    </row>
    <row r="426" spans="1:4" ht="12" customHeight="1">
      <c r="A426" s="22"/>
      <c r="C426" s="23"/>
      <c r="D426" s="308"/>
    </row>
    <row r="427" spans="1:4" ht="12" customHeight="1">
      <c r="A427" s="22"/>
      <c r="C427" s="23"/>
      <c r="D427" s="308"/>
    </row>
    <row r="428" spans="1:4" ht="12" customHeight="1">
      <c r="A428" s="22"/>
      <c r="C428" s="23"/>
      <c r="D428" s="308"/>
    </row>
    <row r="429" spans="1:4" ht="12" customHeight="1">
      <c r="A429" s="22"/>
      <c r="C429" s="23"/>
      <c r="D429" s="308"/>
    </row>
    <row r="430" spans="1:4" ht="12" customHeight="1">
      <c r="A430" s="22"/>
      <c r="C430" s="23"/>
      <c r="D430" s="308"/>
    </row>
    <row r="431" spans="1:4" ht="12" customHeight="1">
      <c r="A431" s="22"/>
      <c r="C431" s="23"/>
      <c r="D431" s="308"/>
    </row>
    <row r="432" spans="1:4" ht="12" customHeight="1">
      <c r="A432" s="22"/>
      <c r="C432" s="23"/>
      <c r="D432" s="308"/>
    </row>
    <row r="433" spans="1:4" ht="12" customHeight="1">
      <c r="A433" s="22"/>
      <c r="C433" s="23"/>
      <c r="D433" s="308"/>
    </row>
    <row r="434" spans="1:4" ht="12" customHeight="1">
      <c r="A434" s="22"/>
      <c r="C434" s="23"/>
      <c r="D434" s="308"/>
    </row>
    <row r="435" spans="1:4" ht="12" customHeight="1">
      <c r="A435" s="22"/>
      <c r="C435" s="23"/>
      <c r="D435" s="308"/>
    </row>
    <row r="436" spans="1:4" ht="12" customHeight="1">
      <c r="A436" s="22"/>
      <c r="C436" s="23"/>
      <c r="D436" s="308"/>
    </row>
    <row r="437" spans="1:4" ht="12" customHeight="1">
      <c r="A437" s="22"/>
      <c r="C437" s="23"/>
      <c r="D437" s="308"/>
    </row>
    <row r="438" spans="1:4" ht="12" customHeight="1">
      <c r="A438" s="22"/>
      <c r="C438" s="23"/>
      <c r="D438" s="308"/>
    </row>
    <row r="439" spans="1:4" ht="12" customHeight="1">
      <c r="A439" s="22"/>
      <c r="C439" s="23"/>
      <c r="D439" s="308"/>
    </row>
    <row r="440" spans="1:4" ht="12" customHeight="1">
      <c r="A440" s="22"/>
      <c r="C440" s="23"/>
      <c r="D440" s="308"/>
    </row>
    <row r="441" spans="1:4" ht="12" customHeight="1">
      <c r="A441" s="22"/>
      <c r="C441" s="23"/>
      <c r="D441" s="308"/>
    </row>
    <row r="442" spans="1:4" ht="12" customHeight="1">
      <c r="A442" s="22"/>
      <c r="C442" s="23"/>
      <c r="D442" s="308"/>
    </row>
    <row r="443" spans="1:4" ht="12" customHeight="1">
      <c r="A443" s="22"/>
      <c r="C443" s="23"/>
      <c r="D443" s="308"/>
    </row>
    <row r="444" spans="1:4" ht="12" customHeight="1">
      <c r="A444" s="22"/>
      <c r="C444" s="23"/>
      <c r="D444" s="308"/>
    </row>
    <row r="445" spans="1:4" ht="12" customHeight="1">
      <c r="A445" s="22"/>
      <c r="C445" s="23"/>
      <c r="D445" s="308"/>
    </row>
    <row r="446" spans="1:4" ht="12" customHeight="1">
      <c r="A446" s="22"/>
      <c r="C446" s="23"/>
      <c r="D446" s="308"/>
    </row>
    <row r="447" spans="1:4" ht="12" customHeight="1">
      <c r="A447" s="22"/>
      <c r="C447" s="23"/>
      <c r="D447" s="308"/>
    </row>
    <row r="448" spans="1:4" ht="12" customHeight="1">
      <c r="A448" s="22"/>
      <c r="C448" s="23"/>
      <c r="D448" s="308"/>
    </row>
    <row r="449" spans="1:4" ht="12" customHeight="1">
      <c r="A449" s="22"/>
      <c r="C449" s="23"/>
      <c r="D449" s="308"/>
    </row>
    <row r="450" spans="1:4" s="15" customFormat="1" ht="12" customHeight="1">
      <c r="A450" s="22"/>
      <c r="B450" s="297"/>
      <c r="C450" s="23"/>
      <c r="D450" s="308"/>
    </row>
    <row r="451" spans="1:4" s="15" customFormat="1" ht="12" customHeight="1">
      <c r="A451" s="22"/>
      <c r="B451" s="297"/>
      <c r="C451" s="23"/>
      <c r="D451" s="308"/>
    </row>
    <row r="452" spans="1:4" s="15" customFormat="1" ht="12" customHeight="1">
      <c r="A452" s="22"/>
      <c r="B452" s="297"/>
      <c r="C452" s="23"/>
      <c r="D452" s="308"/>
    </row>
    <row r="453" spans="1:4" s="15" customFormat="1" ht="12" customHeight="1">
      <c r="A453" s="22"/>
      <c r="B453" s="297"/>
      <c r="C453" s="23"/>
      <c r="D453" s="308"/>
    </row>
    <row r="454" spans="1:4" s="15" customFormat="1" ht="12" customHeight="1">
      <c r="A454" s="22"/>
      <c r="B454" s="297"/>
      <c r="C454" s="23"/>
      <c r="D454" s="308"/>
    </row>
    <row r="455" spans="1:4" s="15" customFormat="1" ht="12" customHeight="1">
      <c r="A455" s="22"/>
      <c r="B455" s="297"/>
      <c r="C455" s="23"/>
      <c r="D455" s="308"/>
    </row>
    <row r="456" spans="1:4" s="15" customFormat="1" ht="12" customHeight="1">
      <c r="A456" s="22"/>
      <c r="B456" s="297"/>
      <c r="C456" s="23"/>
      <c r="D456" s="308"/>
    </row>
    <row r="457" spans="1:4" s="15" customFormat="1" ht="12" customHeight="1">
      <c r="A457" s="22"/>
      <c r="B457" s="297"/>
      <c r="C457" s="23"/>
      <c r="D457" s="308"/>
    </row>
    <row r="458" spans="1:4" s="15" customFormat="1" ht="12" customHeight="1">
      <c r="A458" s="22"/>
      <c r="B458" s="297"/>
      <c r="C458" s="23"/>
      <c r="D458" s="308"/>
    </row>
    <row r="459" spans="1:4" s="15" customFormat="1" ht="12" customHeight="1">
      <c r="A459" s="22"/>
      <c r="B459" s="297"/>
      <c r="C459" s="23"/>
      <c r="D459" s="308"/>
    </row>
    <row r="460" spans="1:4" s="15" customFormat="1" ht="12" customHeight="1">
      <c r="A460" s="22"/>
      <c r="B460" s="297"/>
      <c r="C460" s="23"/>
      <c r="D460" s="308"/>
    </row>
    <row r="461" spans="1:4" s="15" customFormat="1" ht="12" customHeight="1">
      <c r="A461" s="22"/>
      <c r="B461" s="297"/>
      <c r="C461" s="23"/>
      <c r="D461" s="308"/>
    </row>
    <row r="462" spans="1:4" s="15" customFormat="1" ht="12" customHeight="1">
      <c r="A462" s="22"/>
      <c r="B462" s="297"/>
      <c r="C462" s="23"/>
      <c r="D462" s="308"/>
    </row>
    <row r="463" spans="1:4" s="15" customFormat="1" ht="12" customHeight="1">
      <c r="A463" s="22"/>
      <c r="B463" s="297"/>
      <c r="C463" s="23"/>
      <c r="D463" s="308"/>
    </row>
    <row r="464" spans="1:4" s="15" customFormat="1" ht="12" customHeight="1">
      <c r="A464" s="22"/>
      <c r="B464" s="297"/>
      <c r="C464" s="23"/>
      <c r="D464" s="308"/>
    </row>
    <row r="465" spans="1:4" s="15" customFormat="1" ht="12" customHeight="1">
      <c r="A465" s="22"/>
      <c r="B465" s="297"/>
      <c r="C465" s="23"/>
      <c r="D465" s="308"/>
    </row>
    <row r="466" spans="1:4" s="15" customFormat="1" ht="12" customHeight="1">
      <c r="A466" s="22"/>
      <c r="B466" s="297"/>
      <c r="C466" s="23"/>
      <c r="D466" s="308"/>
    </row>
    <row r="467" spans="1:4" s="15" customFormat="1" ht="12" customHeight="1">
      <c r="A467" s="22"/>
      <c r="B467" s="297"/>
      <c r="C467" s="23"/>
      <c r="D467" s="308"/>
    </row>
    <row r="468" spans="1:4" s="15" customFormat="1" ht="12" customHeight="1">
      <c r="A468" s="22"/>
      <c r="B468" s="297"/>
      <c r="C468" s="23"/>
      <c r="D468" s="308"/>
    </row>
    <row r="469" spans="1:4" s="15" customFormat="1" ht="12" customHeight="1">
      <c r="A469" s="22"/>
      <c r="B469" s="297"/>
      <c r="C469" s="23"/>
      <c r="D469" s="308"/>
    </row>
    <row r="470" spans="1:4" s="15" customFormat="1" ht="12" customHeight="1">
      <c r="A470" s="22"/>
      <c r="B470" s="297"/>
      <c r="C470" s="23"/>
      <c r="D470" s="308"/>
    </row>
    <row r="471" spans="1:4" s="15" customFormat="1" ht="12" customHeight="1">
      <c r="A471" s="22"/>
      <c r="B471" s="297"/>
      <c r="C471" s="23"/>
      <c r="D471" s="308"/>
    </row>
    <row r="472" spans="1:4" s="15" customFormat="1" ht="12" customHeight="1">
      <c r="A472" s="22"/>
      <c r="B472" s="297"/>
      <c r="C472" s="23"/>
      <c r="D472" s="308"/>
    </row>
    <row r="473" spans="1:4" s="15" customFormat="1" ht="12" customHeight="1">
      <c r="A473" s="22"/>
      <c r="B473" s="297"/>
      <c r="C473" s="23"/>
      <c r="D473" s="308"/>
    </row>
    <row r="474" spans="1:4" s="15" customFormat="1" ht="12" customHeight="1">
      <c r="A474" s="22"/>
      <c r="B474" s="297"/>
      <c r="C474" s="23"/>
      <c r="D474" s="308"/>
    </row>
    <row r="475" spans="1:4" s="15" customFormat="1" ht="12" customHeight="1">
      <c r="A475" s="22"/>
      <c r="B475" s="297"/>
      <c r="C475" s="23"/>
      <c r="D475" s="308"/>
    </row>
    <row r="476" spans="1:4" s="15" customFormat="1" ht="12" customHeight="1">
      <c r="A476" s="22"/>
      <c r="B476" s="297"/>
      <c r="C476" s="23"/>
      <c r="D476" s="308"/>
    </row>
    <row r="477" spans="1:4" s="15" customFormat="1" ht="12" customHeight="1">
      <c r="A477" s="22"/>
      <c r="B477" s="297"/>
      <c r="C477" s="23"/>
      <c r="D477" s="308"/>
    </row>
    <row r="478" spans="1:4" s="15" customFormat="1" ht="12" customHeight="1">
      <c r="A478" s="22"/>
      <c r="B478" s="297"/>
      <c r="C478" s="23"/>
      <c r="D478" s="308"/>
    </row>
    <row r="479" spans="1:4" ht="12" customHeight="1">
      <c r="A479" s="22"/>
      <c r="C479" s="23"/>
      <c r="D479" s="308"/>
    </row>
    <row r="480" spans="1:4" s="15" customFormat="1" ht="12" customHeight="1">
      <c r="A480" s="22"/>
      <c r="B480" s="297"/>
      <c r="C480" s="23"/>
      <c r="D480" s="308"/>
    </row>
    <row r="481" spans="1:4" s="15" customFormat="1" ht="12" customHeight="1">
      <c r="A481" s="22"/>
      <c r="B481" s="297"/>
      <c r="C481" s="23"/>
      <c r="D481" s="308"/>
    </row>
    <row r="482" spans="1:4" s="15" customFormat="1" ht="12" customHeight="1">
      <c r="A482" s="22"/>
      <c r="B482" s="297"/>
      <c r="C482" s="23"/>
      <c r="D482" s="308"/>
    </row>
    <row r="483" spans="1:4" s="15" customFormat="1" ht="12" customHeight="1">
      <c r="A483" s="22"/>
      <c r="B483" s="297"/>
      <c r="C483" s="23"/>
      <c r="D483" s="308"/>
    </row>
    <row r="484" spans="1:4" ht="12" customHeight="1">
      <c r="A484" s="22"/>
      <c r="C484" s="23"/>
      <c r="D484" s="308"/>
    </row>
    <row r="485" spans="1:4" ht="12" customHeight="1">
      <c r="A485" s="22"/>
      <c r="C485" s="23"/>
      <c r="D485" s="308"/>
    </row>
    <row r="486" spans="1:4" ht="12" customHeight="1">
      <c r="A486" s="22"/>
      <c r="C486" s="23"/>
      <c r="D486" s="308"/>
    </row>
    <row r="487" spans="1:4" ht="12" customHeight="1">
      <c r="A487" s="22"/>
      <c r="C487" s="23"/>
      <c r="D487" s="308"/>
    </row>
    <row r="488" spans="1:4" ht="12" customHeight="1">
      <c r="A488" s="22"/>
      <c r="C488" s="23"/>
      <c r="D488" s="308"/>
    </row>
    <row r="489" spans="1:4" ht="12" customHeight="1">
      <c r="A489" s="22"/>
      <c r="C489" s="23"/>
      <c r="D489" s="308"/>
    </row>
    <row r="490" spans="1:4" ht="12" customHeight="1">
      <c r="A490" s="22"/>
      <c r="C490" s="23"/>
      <c r="D490" s="308"/>
    </row>
    <row r="491" spans="1:4" ht="12" customHeight="1">
      <c r="A491" s="22"/>
      <c r="C491" s="23"/>
      <c r="D491" s="308"/>
    </row>
    <row r="492" spans="1:4" ht="12" customHeight="1">
      <c r="A492" s="22"/>
      <c r="C492" s="23"/>
      <c r="D492" s="308"/>
    </row>
    <row r="493" spans="1:4" s="15" customFormat="1" ht="12" customHeight="1">
      <c r="A493" s="22"/>
      <c r="B493" s="297"/>
      <c r="C493" s="23"/>
      <c r="D493" s="308"/>
    </row>
    <row r="494" spans="1:4" s="15" customFormat="1" ht="12" customHeight="1">
      <c r="A494" s="22"/>
      <c r="B494" s="297"/>
      <c r="C494" s="23"/>
      <c r="D494" s="308"/>
    </row>
    <row r="495" spans="1:4" s="15" customFormat="1" ht="12" customHeight="1">
      <c r="A495" s="22"/>
      <c r="B495" s="297"/>
      <c r="C495" s="23"/>
      <c r="D495" s="308"/>
    </row>
    <row r="496" spans="1:4" s="15" customFormat="1" ht="12" customHeight="1">
      <c r="A496" s="22"/>
      <c r="B496" s="297"/>
      <c r="C496" s="23"/>
      <c r="D496" s="308"/>
    </row>
    <row r="497" spans="1:4" s="15" customFormat="1" ht="12" customHeight="1">
      <c r="A497" s="22"/>
      <c r="B497" s="297"/>
      <c r="C497" s="23"/>
      <c r="D497" s="308"/>
    </row>
    <row r="498" spans="1:4" s="15" customFormat="1" ht="12" customHeight="1">
      <c r="A498" s="22"/>
      <c r="B498" s="297"/>
      <c r="C498" s="23"/>
      <c r="D498" s="308"/>
    </row>
    <row r="499" spans="1:4" s="15" customFormat="1" ht="12" customHeight="1">
      <c r="A499" s="22"/>
      <c r="B499" s="297"/>
      <c r="C499" s="23"/>
      <c r="D499" s="308"/>
    </row>
    <row r="500" spans="1:4" s="15" customFormat="1" ht="12" customHeight="1">
      <c r="A500" s="22"/>
      <c r="B500" s="297"/>
      <c r="C500" s="23"/>
      <c r="D500" s="308"/>
    </row>
    <row r="501" spans="1:4" s="15" customFormat="1" ht="12" customHeight="1">
      <c r="A501" s="22"/>
      <c r="B501" s="297"/>
      <c r="C501" s="23"/>
      <c r="D501" s="308"/>
    </row>
    <row r="502" spans="1:4" s="15" customFormat="1" ht="12" customHeight="1">
      <c r="A502" s="22"/>
      <c r="B502" s="297"/>
      <c r="C502" s="23"/>
      <c r="D502" s="308"/>
    </row>
    <row r="503" spans="1:4" s="15" customFormat="1" ht="12" customHeight="1">
      <c r="A503" s="22"/>
      <c r="B503" s="297"/>
      <c r="C503" s="23"/>
      <c r="D503" s="308"/>
    </row>
    <row r="504" spans="1:4" s="15" customFormat="1" ht="12" customHeight="1">
      <c r="A504" s="22"/>
      <c r="B504" s="297"/>
      <c r="C504" s="23"/>
      <c r="D504" s="308"/>
    </row>
    <row r="505" spans="1:4" s="15" customFormat="1" ht="12" customHeight="1">
      <c r="A505" s="22"/>
      <c r="B505" s="297"/>
      <c r="C505" s="23"/>
      <c r="D505" s="308"/>
    </row>
    <row r="506" spans="1:4" s="15" customFormat="1" ht="12" customHeight="1">
      <c r="A506" s="22"/>
      <c r="B506" s="297"/>
      <c r="C506" s="23"/>
      <c r="D506" s="308"/>
    </row>
    <row r="507" spans="1:4" s="15" customFormat="1" ht="12" customHeight="1">
      <c r="A507" s="22"/>
      <c r="B507" s="297"/>
      <c r="C507" s="23"/>
      <c r="D507" s="308"/>
    </row>
    <row r="508" spans="1:4" ht="12" customHeight="1">
      <c r="A508" s="22"/>
      <c r="C508" s="23"/>
      <c r="D508" s="308"/>
    </row>
    <row r="509" spans="1:4" ht="12" customHeight="1">
      <c r="A509" s="22"/>
      <c r="C509" s="23"/>
      <c r="D509" s="308"/>
    </row>
    <row r="510" spans="1:4" ht="12" customHeight="1">
      <c r="A510" s="22"/>
      <c r="C510" s="23"/>
      <c r="D510" s="308"/>
    </row>
    <row r="511" spans="1:4" ht="12" customHeight="1">
      <c r="A511" s="22"/>
      <c r="C511" s="23"/>
      <c r="D511" s="308"/>
    </row>
    <row r="512" spans="1:4" ht="12" customHeight="1">
      <c r="A512" s="22"/>
      <c r="C512" s="23"/>
      <c r="D512" s="308"/>
    </row>
    <row r="513" spans="1:4" ht="12" customHeight="1">
      <c r="A513" s="22"/>
      <c r="C513" s="23"/>
      <c r="D513" s="308"/>
    </row>
    <row r="514" spans="1:4" ht="12" customHeight="1">
      <c r="A514" s="22"/>
      <c r="C514" s="23"/>
      <c r="D514" s="308"/>
    </row>
    <row r="515" spans="1:4" ht="12" customHeight="1">
      <c r="A515" s="22"/>
      <c r="C515" s="23"/>
      <c r="D515" s="308"/>
    </row>
    <row r="516" spans="1:4" ht="12" customHeight="1">
      <c r="A516" s="22"/>
      <c r="C516" s="23"/>
      <c r="D516" s="308"/>
    </row>
    <row r="517" spans="1:4" ht="12" customHeight="1">
      <c r="A517" s="22"/>
      <c r="C517" s="23"/>
      <c r="D517" s="308"/>
    </row>
    <row r="518" spans="1:4" ht="12" customHeight="1">
      <c r="A518" s="22"/>
      <c r="C518" s="23"/>
      <c r="D518" s="308"/>
    </row>
    <row r="519" spans="1:4" ht="12" customHeight="1">
      <c r="A519" s="22"/>
      <c r="C519" s="23"/>
      <c r="D519" s="308"/>
    </row>
    <row r="520" spans="1:4" ht="12" customHeight="1">
      <c r="A520" s="22"/>
      <c r="C520" s="23"/>
      <c r="D520" s="308"/>
    </row>
    <row r="521" spans="1:4" ht="12" customHeight="1">
      <c r="A521" s="22"/>
      <c r="C521" s="23"/>
      <c r="D521" s="308"/>
    </row>
    <row r="522" spans="1:4" ht="12" customHeight="1">
      <c r="A522" s="22"/>
      <c r="C522" s="23"/>
      <c r="D522" s="308"/>
    </row>
    <row r="523" spans="1:4" ht="12" customHeight="1">
      <c r="A523" s="22"/>
      <c r="C523" s="23"/>
      <c r="D523" s="308"/>
    </row>
    <row r="524" spans="1:4" ht="12" customHeight="1">
      <c r="A524" s="22"/>
      <c r="C524" s="23"/>
      <c r="D524" s="308"/>
    </row>
    <row r="525" spans="1:4" ht="12" customHeight="1">
      <c r="A525" s="22"/>
      <c r="C525" s="23"/>
      <c r="D525" s="308"/>
    </row>
    <row r="526" spans="1:4" ht="12" customHeight="1">
      <c r="A526" s="22"/>
      <c r="C526" s="23"/>
      <c r="D526" s="308"/>
    </row>
    <row r="527" spans="1:4" ht="12" customHeight="1">
      <c r="A527" s="22"/>
      <c r="C527" s="23"/>
      <c r="D527" s="308"/>
    </row>
    <row r="528" spans="1:4" ht="12" customHeight="1">
      <c r="A528" s="22"/>
      <c r="C528" s="23"/>
      <c r="D528" s="308"/>
    </row>
    <row r="529" spans="1:4" ht="12" customHeight="1">
      <c r="A529" s="22"/>
      <c r="C529" s="23"/>
      <c r="D529" s="308"/>
    </row>
    <row r="530" spans="1:4" ht="12" customHeight="1">
      <c r="A530" s="22"/>
      <c r="C530" s="23"/>
      <c r="D530" s="308"/>
    </row>
    <row r="531" spans="1:4" ht="12" customHeight="1">
      <c r="A531" s="22"/>
      <c r="C531" s="23"/>
      <c r="D531" s="308"/>
    </row>
    <row r="532" spans="1:4" ht="12" customHeight="1">
      <c r="A532" s="22"/>
      <c r="C532" s="23"/>
      <c r="D532" s="308"/>
    </row>
    <row r="533" spans="1:4" ht="12" customHeight="1">
      <c r="A533" s="22"/>
      <c r="C533" s="23"/>
      <c r="D533" s="308"/>
    </row>
    <row r="534" spans="1:4" ht="12" customHeight="1">
      <c r="A534" s="22"/>
      <c r="C534" s="23"/>
      <c r="D534" s="308"/>
    </row>
    <row r="535" spans="1:4" ht="12" customHeight="1">
      <c r="A535" s="22"/>
      <c r="C535" s="23"/>
      <c r="D535" s="308"/>
    </row>
    <row r="536" spans="1:4" ht="12" customHeight="1">
      <c r="A536" s="22"/>
      <c r="C536" s="23"/>
      <c r="D536" s="308"/>
    </row>
    <row r="537" spans="1:4" ht="12" customHeight="1">
      <c r="A537" s="22"/>
      <c r="C537" s="23"/>
      <c r="D537" s="308"/>
    </row>
    <row r="538" spans="1:4" ht="12" customHeight="1">
      <c r="A538" s="22"/>
      <c r="C538" s="23"/>
      <c r="D538" s="308"/>
    </row>
    <row r="539" spans="1:4" ht="12" customHeight="1">
      <c r="A539" s="22"/>
      <c r="C539" s="23"/>
      <c r="D539" s="308"/>
    </row>
    <row r="540" spans="1:4" ht="12" customHeight="1">
      <c r="A540" s="22"/>
      <c r="C540" s="23"/>
      <c r="D540" s="308"/>
    </row>
    <row r="541" spans="1:4" ht="12" customHeight="1">
      <c r="A541" s="22"/>
      <c r="C541" s="23"/>
      <c r="D541" s="308"/>
    </row>
    <row r="542" spans="1:4" ht="12" customHeight="1">
      <c r="A542" s="22"/>
      <c r="C542" s="23"/>
      <c r="D542" s="308"/>
    </row>
    <row r="543" spans="1:4" ht="12" customHeight="1">
      <c r="A543" s="22"/>
      <c r="C543" s="23"/>
      <c r="D543" s="308"/>
    </row>
    <row r="544" spans="1:4" ht="12" customHeight="1">
      <c r="A544" s="22"/>
      <c r="C544" s="23"/>
      <c r="D544" s="308"/>
    </row>
    <row r="545" spans="1:4" ht="12" customHeight="1">
      <c r="A545" s="22"/>
      <c r="C545" s="23"/>
      <c r="D545" s="308"/>
    </row>
    <row r="546" spans="1:4" ht="12" customHeight="1">
      <c r="A546" s="22"/>
      <c r="C546" s="23"/>
      <c r="D546" s="308"/>
    </row>
    <row r="547" spans="1:4" ht="12" customHeight="1">
      <c r="A547" s="22"/>
      <c r="C547" s="23"/>
      <c r="D547" s="308"/>
    </row>
    <row r="548" spans="1:4" ht="12" customHeight="1">
      <c r="A548" s="22"/>
      <c r="C548" s="23"/>
      <c r="D548" s="308"/>
    </row>
    <row r="549" spans="1:4" ht="12" customHeight="1">
      <c r="A549" s="22"/>
      <c r="C549" s="23"/>
      <c r="D549" s="308"/>
    </row>
    <row r="550" spans="1:4" ht="12" customHeight="1">
      <c r="A550" s="22"/>
      <c r="C550" s="23"/>
      <c r="D550" s="308"/>
    </row>
    <row r="551" spans="1:4" ht="12" customHeight="1">
      <c r="A551" s="22"/>
      <c r="C551" s="23"/>
      <c r="D551" s="308"/>
    </row>
    <row r="552" spans="1:4" ht="12" customHeight="1">
      <c r="A552" s="22"/>
      <c r="C552" s="23"/>
      <c r="D552" s="308"/>
    </row>
    <row r="553" spans="1:4" ht="12" customHeight="1">
      <c r="A553" s="22"/>
      <c r="C553" s="23"/>
      <c r="D553" s="308"/>
    </row>
    <row r="554" spans="1:4" ht="12" customHeight="1">
      <c r="A554" s="22"/>
      <c r="C554" s="23"/>
      <c r="D554" s="308"/>
    </row>
    <row r="555" spans="1:4" ht="12" customHeight="1">
      <c r="A555" s="22"/>
      <c r="C555" s="23"/>
      <c r="D555" s="308"/>
    </row>
    <row r="556" spans="1:4" ht="12" customHeight="1">
      <c r="A556" s="22"/>
      <c r="C556" s="23"/>
      <c r="D556" s="308"/>
    </row>
    <row r="557" spans="1:4" ht="12" customHeight="1">
      <c r="A557" s="22"/>
      <c r="C557" s="23"/>
      <c r="D557" s="308"/>
    </row>
    <row r="558" spans="1:4" ht="12" customHeight="1">
      <c r="A558" s="22"/>
      <c r="C558" s="23"/>
      <c r="D558" s="308"/>
    </row>
    <row r="559" spans="1:4" ht="12" customHeight="1">
      <c r="A559" s="22"/>
      <c r="C559" s="23"/>
      <c r="D559" s="308"/>
    </row>
    <row r="560" spans="1:4" ht="12" customHeight="1">
      <c r="A560" s="22"/>
      <c r="C560" s="23"/>
      <c r="D560" s="308"/>
    </row>
    <row r="561" spans="1:4" ht="12" customHeight="1">
      <c r="A561" s="22"/>
      <c r="C561" s="23"/>
      <c r="D561" s="308"/>
    </row>
    <row r="562" spans="1:4" ht="12" customHeight="1">
      <c r="A562" s="22"/>
      <c r="C562" s="23"/>
      <c r="D562" s="308"/>
    </row>
    <row r="563" spans="1:4" ht="12" customHeight="1">
      <c r="A563" s="22"/>
      <c r="C563" s="23"/>
      <c r="D563" s="308"/>
    </row>
    <row r="564" spans="1:4" ht="12" customHeight="1">
      <c r="A564" s="22"/>
      <c r="C564" s="23"/>
      <c r="D564" s="308"/>
    </row>
    <row r="565" spans="1:4" ht="12" customHeight="1">
      <c r="A565" s="22"/>
      <c r="C565" s="23"/>
      <c r="D565" s="308"/>
    </row>
    <row r="566" spans="1:4" ht="12" customHeight="1">
      <c r="A566" s="22"/>
      <c r="C566" s="23"/>
      <c r="D566" s="308"/>
    </row>
    <row r="567" spans="1:4" ht="12" customHeight="1">
      <c r="A567" s="22"/>
      <c r="C567" s="23"/>
      <c r="D567" s="308"/>
    </row>
    <row r="568" spans="1:4" ht="12" customHeight="1">
      <c r="A568" s="22"/>
      <c r="C568" s="23"/>
      <c r="D568" s="308"/>
    </row>
    <row r="569" spans="1:4" ht="12" customHeight="1">
      <c r="A569" s="22"/>
      <c r="C569" s="23"/>
      <c r="D569" s="308"/>
    </row>
    <row r="570" spans="1:4" ht="12" customHeight="1">
      <c r="A570" s="22"/>
      <c r="C570" s="23"/>
      <c r="D570" s="308"/>
    </row>
    <row r="571" spans="1:4" ht="12" customHeight="1">
      <c r="A571" s="22"/>
      <c r="C571" s="23"/>
      <c r="D571" s="308"/>
    </row>
    <row r="572" spans="1:4" ht="12" customHeight="1">
      <c r="A572" s="22"/>
      <c r="C572" s="23"/>
      <c r="D572" s="308"/>
    </row>
    <row r="573" spans="1:4" ht="12" customHeight="1">
      <c r="A573" s="22"/>
      <c r="C573" s="23"/>
      <c r="D573" s="308"/>
    </row>
    <row r="574" spans="1:4" ht="12" customHeight="1">
      <c r="A574" s="22"/>
      <c r="C574" s="23"/>
      <c r="D574" s="308"/>
    </row>
    <row r="575" spans="1:4" ht="12" customHeight="1">
      <c r="A575" s="22"/>
      <c r="C575" s="23"/>
      <c r="D575" s="308"/>
    </row>
    <row r="576" spans="1:4" ht="12" customHeight="1">
      <c r="A576" s="22"/>
      <c r="C576" s="23"/>
      <c r="D576" s="308"/>
    </row>
    <row r="577" spans="1:4" ht="12" customHeight="1">
      <c r="A577" s="22"/>
      <c r="C577" s="23"/>
      <c r="D577" s="308"/>
    </row>
    <row r="578" spans="1:4" ht="12" customHeight="1">
      <c r="A578" s="22"/>
      <c r="C578" s="23"/>
      <c r="D578" s="308"/>
    </row>
    <row r="579" spans="1:4" ht="12" customHeight="1">
      <c r="A579" s="22"/>
      <c r="C579" s="23"/>
      <c r="D579" s="308"/>
    </row>
    <row r="580" spans="1:4" ht="12" customHeight="1">
      <c r="A580" s="22"/>
      <c r="C580" s="23"/>
      <c r="D580" s="308"/>
    </row>
    <row r="581" spans="1:4" ht="12" customHeight="1">
      <c r="A581" s="22"/>
      <c r="C581" s="23"/>
      <c r="D581" s="308"/>
    </row>
    <row r="582" spans="1:4" ht="12" customHeight="1">
      <c r="A582" s="22"/>
      <c r="C582" s="23"/>
      <c r="D582" s="308"/>
    </row>
    <row r="583" spans="1:4" ht="12" customHeight="1">
      <c r="A583" s="22"/>
      <c r="C583" s="23"/>
      <c r="D583" s="308"/>
    </row>
    <row r="584" spans="1:4" ht="12" customHeight="1">
      <c r="A584" s="22"/>
      <c r="C584" s="23"/>
      <c r="D584" s="308"/>
    </row>
    <row r="585" spans="1:4" ht="12" customHeight="1">
      <c r="A585" s="22"/>
      <c r="C585" s="23"/>
      <c r="D585" s="308"/>
    </row>
    <row r="586" spans="1:4" ht="12" customHeight="1">
      <c r="A586" s="22"/>
      <c r="C586" s="23"/>
      <c r="D586" s="308"/>
    </row>
    <row r="587" spans="1:4" ht="12" customHeight="1">
      <c r="A587" s="22"/>
      <c r="C587" s="23"/>
      <c r="D587" s="308"/>
    </row>
    <row r="588" spans="1:4" ht="12" customHeight="1">
      <c r="A588" s="22"/>
      <c r="C588" s="23"/>
      <c r="D588" s="308"/>
    </row>
    <row r="589" spans="1:4" ht="12" customHeight="1">
      <c r="A589" s="22"/>
      <c r="C589" s="23"/>
      <c r="D589" s="308"/>
    </row>
    <row r="590" spans="1:4" ht="12" customHeight="1">
      <c r="A590" s="22"/>
      <c r="C590" s="23"/>
      <c r="D590" s="308"/>
    </row>
    <row r="591" spans="1:4" ht="12" customHeight="1">
      <c r="A591" s="22"/>
      <c r="C591" s="23"/>
      <c r="D591" s="308"/>
    </row>
    <row r="592" spans="1:4" ht="12" customHeight="1">
      <c r="A592" s="22"/>
      <c r="C592" s="23"/>
      <c r="D592" s="308"/>
    </row>
    <row r="593" spans="1:4" ht="12" customHeight="1">
      <c r="A593" s="22"/>
      <c r="C593" s="23"/>
      <c r="D593" s="308"/>
    </row>
    <row r="594" spans="1:4" ht="12" customHeight="1">
      <c r="A594" s="22"/>
      <c r="C594" s="23"/>
      <c r="D594" s="308"/>
    </row>
    <row r="595" spans="1:4" ht="12" customHeight="1">
      <c r="A595" s="22"/>
      <c r="C595" s="23"/>
      <c r="D595" s="308"/>
    </row>
    <row r="596" spans="1:4" ht="12" customHeight="1">
      <c r="A596" s="22"/>
      <c r="C596" s="23"/>
      <c r="D596" s="308"/>
    </row>
    <row r="597" spans="1:4" ht="12" customHeight="1">
      <c r="A597" s="22"/>
      <c r="C597" s="23"/>
      <c r="D597" s="308"/>
    </row>
    <row r="598" spans="1:4" ht="12" customHeight="1">
      <c r="A598" s="22"/>
      <c r="C598" s="23"/>
      <c r="D598" s="308"/>
    </row>
    <row r="599" spans="1:4" ht="12" customHeight="1">
      <c r="A599" s="22"/>
      <c r="C599" s="23"/>
      <c r="D599" s="308"/>
    </row>
    <row r="600" spans="1:4" ht="12" customHeight="1">
      <c r="A600" s="22"/>
      <c r="C600" s="23"/>
      <c r="D600" s="308"/>
    </row>
    <row r="601" spans="1:4" ht="12" customHeight="1">
      <c r="A601" s="22"/>
      <c r="C601" s="23"/>
      <c r="D601" s="308"/>
    </row>
    <row r="602" spans="1:4" ht="12" customHeight="1">
      <c r="A602" s="22"/>
      <c r="C602" s="23"/>
      <c r="D602" s="308"/>
    </row>
    <row r="603" spans="1:4" ht="12" customHeight="1">
      <c r="A603" s="22"/>
      <c r="C603" s="23"/>
      <c r="D603" s="308"/>
    </row>
    <row r="604" spans="1:4" ht="12" customHeight="1">
      <c r="A604" s="22"/>
      <c r="C604" s="23"/>
      <c r="D604" s="308"/>
    </row>
    <row r="605" spans="1:4" ht="12" customHeight="1">
      <c r="A605" s="22"/>
      <c r="C605" s="23"/>
      <c r="D605" s="308"/>
    </row>
    <row r="606" spans="1:4" ht="12" customHeight="1">
      <c r="A606" s="22"/>
      <c r="C606" s="23"/>
      <c r="D606" s="308"/>
    </row>
    <row r="607" spans="1:4" ht="12" customHeight="1">
      <c r="A607" s="22"/>
      <c r="C607" s="23"/>
      <c r="D607" s="308"/>
    </row>
    <row r="608" spans="1:4" ht="12" customHeight="1">
      <c r="A608" s="22"/>
      <c r="C608" s="23"/>
      <c r="D608" s="308"/>
    </row>
    <row r="609" spans="1:4" ht="12" customHeight="1">
      <c r="A609" s="22"/>
      <c r="C609" s="23"/>
      <c r="D609" s="308"/>
    </row>
    <row r="610" spans="1:4" ht="12" customHeight="1">
      <c r="A610" s="22"/>
      <c r="C610" s="23"/>
      <c r="D610" s="308"/>
    </row>
    <row r="611" spans="1:4" ht="12" customHeight="1">
      <c r="A611" s="22"/>
      <c r="C611" s="23"/>
      <c r="D611" s="308"/>
    </row>
    <row r="612" spans="1:4" ht="12" customHeight="1">
      <c r="A612" s="22"/>
      <c r="C612" s="23"/>
      <c r="D612" s="308"/>
    </row>
    <row r="613" spans="1:4" ht="12" customHeight="1">
      <c r="A613" s="22"/>
      <c r="C613" s="23"/>
      <c r="D613" s="308"/>
    </row>
    <row r="614" spans="1:4" ht="12" customHeight="1">
      <c r="A614" s="22"/>
      <c r="C614" s="23"/>
      <c r="D614" s="308"/>
    </row>
    <row r="615" spans="1:4" ht="12" customHeight="1">
      <c r="A615" s="22"/>
      <c r="C615" s="23"/>
      <c r="D615" s="308"/>
    </row>
    <row r="616" spans="1:4" ht="12" customHeight="1">
      <c r="A616" s="22"/>
      <c r="C616" s="23"/>
      <c r="D616" s="308"/>
    </row>
    <row r="617" spans="1:4" ht="12" customHeight="1">
      <c r="A617" s="22"/>
      <c r="C617" s="23"/>
      <c r="D617" s="308"/>
    </row>
    <row r="618" spans="1:4" ht="12" customHeight="1">
      <c r="A618" s="22"/>
      <c r="C618" s="23"/>
      <c r="D618" s="308"/>
    </row>
    <row r="619" spans="1:4" ht="12" customHeight="1">
      <c r="A619" s="22"/>
      <c r="C619" s="23"/>
      <c r="D619" s="308"/>
    </row>
    <row r="620" spans="1:4" ht="12" customHeight="1">
      <c r="A620" s="22"/>
      <c r="C620" s="23"/>
      <c r="D620" s="308"/>
    </row>
    <row r="621" spans="1:4" ht="12" customHeight="1">
      <c r="A621" s="22"/>
      <c r="C621" s="23"/>
      <c r="D621" s="308"/>
    </row>
    <row r="622" spans="1:4" ht="12" customHeight="1">
      <c r="A622" s="22"/>
      <c r="C622" s="23"/>
      <c r="D622" s="308"/>
    </row>
    <row r="623" spans="1:4" ht="12" customHeight="1">
      <c r="A623" s="22"/>
      <c r="C623" s="23"/>
      <c r="D623" s="308"/>
    </row>
    <row r="624" spans="1:4" ht="12" customHeight="1">
      <c r="A624" s="22"/>
      <c r="C624" s="23"/>
      <c r="D624" s="308"/>
    </row>
    <row r="625" spans="1:4" ht="12" customHeight="1">
      <c r="A625" s="22"/>
      <c r="C625" s="23"/>
      <c r="D625" s="308"/>
    </row>
    <row r="626" spans="1:4" ht="12" customHeight="1">
      <c r="A626" s="22"/>
      <c r="C626" s="23"/>
      <c r="D626" s="308"/>
    </row>
    <row r="627" spans="1:4" ht="12" customHeight="1">
      <c r="A627" s="22"/>
      <c r="C627" s="23"/>
      <c r="D627" s="308"/>
    </row>
    <row r="628" spans="1:4" ht="12" customHeight="1">
      <c r="A628" s="22"/>
      <c r="C628" s="23"/>
      <c r="D628" s="308"/>
    </row>
    <row r="629" spans="1:4" ht="12" customHeight="1">
      <c r="A629" s="22"/>
      <c r="C629" s="23"/>
      <c r="D629" s="308"/>
    </row>
    <row r="630" spans="1:4" ht="12" customHeight="1">
      <c r="A630" s="22"/>
      <c r="C630" s="23"/>
      <c r="D630" s="308"/>
    </row>
    <row r="631" spans="1:4" ht="12" customHeight="1">
      <c r="A631" s="22"/>
      <c r="C631" s="23"/>
      <c r="D631" s="308"/>
    </row>
    <row r="632" spans="1:4" ht="12" customHeight="1">
      <c r="A632" s="22"/>
      <c r="C632" s="23"/>
      <c r="D632" s="308"/>
    </row>
    <row r="633" spans="1:4" ht="12" customHeight="1">
      <c r="A633" s="22"/>
      <c r="C633" s="23"/>
      <c r="D633" s="308"/>
    </row>
    <row r="634" spans="1:4" ht="12" customHeight="1">
      <c r="A634" s="22"/>
      <c r="C634" s="23"/>
      <c r="D634" s="308"/>
    </row>
    <row r="635" spans="1:4" ht="12" customHeight="1">
      <c r="A635" s="22"/>
      <c r="C635" s="23"/>
      <c r="D635" s="308"/>
    </row>
    <row r="636" spans="1:4" ht="12" customHeight="1">
      <c r="A636" s="22"/>
      <c r="C636" s="23"/>
      <c r="D636" s="308"/>
    </row>
    <row r="637" spans="1:4" ht="12" customHeight="1">
      <c r="A637" s="22"/>
      <c r="C637" s="23"/>
      <c r="D637" s="308"/>
    </row>
    <row r="638" spans="1:4" ht="12" customHeight="1">
      <c r="A638" s="22"/>
      <c r="C638" s="23"/>
      <c r="D638" s="308"/>
    </row>
    <row r="639" spans="1:4" ht="12" customHeight="1">
      <c r="A639" s="22"/>
      <c r="C639" s="23"/>
      <c r="D639" s="308"/>
    </row>
    <row r="640" spans="1:4" ht="12" customHeight="1">
      <c r="A640" s="22"/>
      <c r="C640" s="23"/>
      <c r="D640" s="308"/>
    </row>
    <row r="641" spans="1:4" ht="12" customHeight="1">
      <c r="A641" s="22"/>
      <c r="C641" s="23"/>
      <c r="D641" s="308"/>
    </row>
    <row r="642" spans="1:4" ht="12" customHeight="1">
      <c r="A642" s="22"/>
      <c r="C642" s="23"/>
      <c r="D642" s="308"/>
    </row>
    <row r="643" spans="1:4" ht="12" customHeight="1">
      <c r="A643" s="22"/>
      <c r="C643" s="23"/>
      <c r="D643" s="308"/>
    </row>
    <row r="644" spans="1:4" ht="12.75">
      <c r="A644" s="22"/>
      <c r="C644" s="23"/>
      <c r="D644" s="308"/>
    </row>
    <row r="645" spans="1:4" ht="12.75">
      <c r="A645" s="22"/>
      <c r="C645" s="23"/>
      <c r="D645" s="308"/>
    </row>
    <row r="646" spans="1:4" ht="12.75">
      <c r="A646" s="22"/>
      <c r="C646" s="23"/>
      <c r="D646" s="308"/>
    </row>
    <row r="647" spans="1:4" ht="12.75">
      <c r="A647" s="22"/>
      <c r="C647" s="23"/>
      <c r="D647" s="308"/>
    </row>
    <row r="648" spans="1:4" ht="12.75">
      <c r="A648" s="22"/>
      <c r="C648" s="23"/>
      <c r="D648" s="308"/>
    </row>
    <row r="649" spans="1:4" ht="12.75">
      <c r="A649" s="22"/>
      <c r="C649" s="23"/>
      <c r="D649" s="308"/>
    </row>
    <row r="650" spans="1:4" ht="12.75">
      <c r="A650" s="22"/>
      <c r="C650" s="23"/>
      <c r="D650" s="308"/>
    </row>
    <row r="651" spans="1:4" ht="12.75">
      <c r="A651" s="22"/>
      <c r="C651" s="23"/>
      <c r="D651" s="308"/>
    </row>
    <row r="652" spans="1:4" ht="12.75">
      <c r="A652" s="22"/>
      <c r="C652" s="23"/>
      <c r="D652" s="308"/>
    </row>
    <row r="653" spans="1:4" ht="12.75">
      <c r="A653" s="22"/>
      <c r="C653" s="23"/>
      <c r="D653" s="308"/>
    </row>
    <row r="654" spans="1:4" ht="12.75">
      <c r="A654" s="22"/>
      <c r="C654" s="23"/>
      <c r="D654" s="308"/>
    </row>
    <row r="655" spans="1:4" ht="12.75">
      <c r="A655" s="22"/>
      <c r="C655" s="23"/>
      <c r="D655" s="308"/>
    </row>
    <row r="656" spans="1:4" ht="12.75">
      <c r="A656" s="22"/>
      <c r="C656" s="23"/>
      <c r="D656" s="308"/>
    </row>
    <row r="657" spans="1:4" ht="12.75">
      <c r="A657" s="22"/>
      <c r="C657" s="23"/>
      <c r="D657" s="308"/>
    </row>
    <row r="658" spans="1:4" ht="12.75">
      <c r="A658" s="22"/>
      <c r="C658" s="23"/>
      <c r="D658" s="308"/>
    </row>
    <row r="659" spans="1:4" ht="12.75">
      <c r="A659" s="22"/>
      <c r="C659" s="23"/>
      <c r="D659" s="308"/>
    </row>
    <row r="660" spans="1:4" ht="12.75">
      <c r="A660" s="22"/>
      <c r="C660" s="23"/>
      <c r="D660" s="308"/>
    </row>
    <row r="661" spans="1:4" ht="12.75">
      <c r="A661" s="22"/>
      <c r="C661" s="23"/>
      <c r="D661" s="308"/>
    </row>
    <row r="662" spans="1:4" ht="12.75">
      <c r="A662" s="22"/>
      <c r="C662" s="23"/>
      <c r="D662" s="308"/>
    </row>
    <row r="663" spans="1:4" ht="12.75">
      <c r="A663" s="22"/>
      <c r="C663" s="23"/>
      <c r="D663" s="308"/>
    </row>
    <row r="664" spans="1:4" ht="12.75">
      <c r="A664" s="22"/>
      <c r="C664" s="23"/>
      <c r="D664" s="308"/>
    </row>
    <row r="665" spans="1:4" ht="12.75">
      <c r="A665" s="22"/>
      <c r="C665" s="23"/>
      <c r="D665" s="308"/>
    </row>
    <row r="666" spans="1:4" ht="12.75">
      <c r="A666" s="22"/>
      <c r="C666" s="23"/>
      <c r="D666" s="308"/>
    </row>
    <row r="667" spans="1:4" ht="12.75">
      <c r="A667" s="22"/>
      <c r="C667" s="23"/>
      <c r="D667" s="308"/>
    </row>
    <row r="668" spans="1:4" ht="12.75">
      <c r="A668" s="22"/>
      <c r="C668" s="23"/>
      <c r="D668" s="308"/>
    </row>
    <row r="669" spans="1:4" ht="12.75">
      <c r="A669" s="22"/>
      <c r="C669" s="23"/>
      <c r="D669" s="308"/>
    </row>
    <row r="670" spans="1:4" ht="12.75">
      <c r="A670" s="22"/>
      <c r="C670" s="23"/>
      <c r="D670" s="308"/>
    </row>
    <row r="671" spans="1:4" ht="12.75">
      <c r="A671" s="22"/>
      <c r="C671" s="23"/>
      <c r="D671" s="308"/>
    </row>
    <row r="672" spans="1:4" ht="12.75">
      <c r="A672" s="22"/>
      <c r="C672" s="23"/>
      <c r="D672" s="308"/>
    </row>
    <row r="673" spans="1:4" ht="12.75">
      <c r="A673" s="22"/>
      <c r="C673" s="23"/>
      <c r="D673" s="308"/>
    </row>
    <row r="674" spans="1:4" ht="12.75">
      <c r="A674" s="22"/>
      <c r="C674" s="23"/>
      <c r="D674" s="308"/>
    </row>
    <row r="675" spans="1:4" ht="12.75">
      <c r="A675" s="22"/>
      <c r="C675" s="23"/>
      <c r="D675" s="308"/>
    </row>
    <row r="676" spans="1:4" ht="12.75">
      <c r="A676" s="22"/>
      <c r="C676" s="23"/>
      <c r="D676" s="308"/>
    </row>
    <row r="677" spans="1:4" ht="12.75">
      <c r="A677" s="22"/>
      <c r="C677" s="23"/>
      <c r="D677" s="308"/>
    </row>
    <row r="678" spans="1:4" ht="12.75">
      <c r="A678" s="22"/>
      <c r="C678" s="23"/>
      <c r="D678" s="308"/>
    </row>
    <row r="679" spans="1:4" ht="12.75">
      <c r="A679" s="22"/>
      <c r="C679" s="23"/>
      <c r="D679" s="308"/>
    </row>
    <row r="680" spans="1:4" ht="12.75">
      <c r="A680" s="22"/>
      <c r="C680" s="23"/>
      <c r="D680" s="308"/>
    </row>
    <row r="681" spans="1:4" ht="12.75">
      <c r="A681" s="22"/>
      <c r="C681" s="23"/>
      <c r="D681" s="308"/>
    </row>
    <row r="682" spans="1:4" ht="12.75">
      <c r="A682" s="22"/>
      <c r="C682" s="23"/>
      <c r="D682" s="308"/>
    </row>
    <row r="683" spans="1:4" ht="12.75">
      <c r="A683" s="22"/>
      <c r="C683" s="23"/>
      <c r="D683" s="308"/>
    </row>
    <row r="684" spans="1:4" ht="12.75">
      <c r="A684" s="22"/>
      <c r="C684" s="23"/>
      <c r="D684" s="308"/>
    </row>
    <row r="685" spans="1:4" ht="12.75">
      <c r="A685" s="22"/>
      <c r="C685" s="23"/>
      <c r="D685" s="308"/>
    </row>
    <row r="686" spans="1:4" ht="12.75">
      <c r="A686" s="22"/>
      <c r="C686" s="23"/>
      <c r="D686" s="308"/>
    </row>
    <row r="687" spans="1:4" ht="12.75">
      <c r="A687" s="22"/>
      <c r="C687" s="23"/>
      <c r="D687" s="308"/>
    </row>
    <row r="688" spans="1:4" ht="12.75">
      <c r="A688" s="22"/>
      <c r="C688" s="23"/>
      <c r="D688" s="308"/>
    </row>
    <row r="689" spans="1:4" ht="12.75">
      <c r="A689" s="22"/>
      <c r="C689" s="23"/>
      <c r="D689" s="308"/>
    </row>
    <row r="690" spans="1:4" ht="12.75">
      <c r="A690" s="22"/>
      <c r="C690" s="23"/>
      <c r="D690" s="308"/>
    </row>
    <row r="691" spans="1:4" ht="12.75">
      <c r="A691" s="22"/>
      <c r="C691" s="23"/>
      <c r="D691" s="308"/>
    </row>
    <row r="692" spans="1:4" ht="12.75">
      <c r="A692" s="22"/>
      <c r="C692" s="23"/>
      <c r="D692" s="308"/>
    </row>
    <row r="693" spans="1:4" ht="12.75">
      <c r="A693" s="22"/>
      <c r="C693" s="23"/>
      <c r="D693" s="308"/>
    </row>
    <row r="694" spans="1:4" ht="12.75">
      <c r="A694" s="22"/>
      <c r="C694" s="23"/>
      <c r="D694" s="308"/>
    </row>
    <row r="695" spans="1:4" ht="12.75">
      <c r="A695" s="22"/>
      <c r="C695" s="23"/>
      <c r="D695" s="308"/>
    </row>
    <row r="696" spans="1:4" ht="12.75">
      <c r="A696" s="22"/>
      <c r="C696" s="23"/>
      <c r="D696" s="308"/>
    </row>
    <row r="697" spans="1:4" ht="12.75">
      <c r="A697" s="22"/>
      <c r="C697" s="23"/>
      <c r="D697" s="308"/>
    </row>
    <row r="698" spans="1:4" ht="12.75">
      <c r="A698" s="22"/>
      <c r="C698" s="23"/>
      <c r="D698" s="308"/>
    </row>
    <row r="699" spans="1:4" ht="12.75">
      <c r="A699" s="22"/>
      <c r="C699" s="23"/>
      <c r="D699" s="308"/>
    </row>
    <row r="700" spans="1:4" ht="12.75">
      <c r="A700" s="22"/>
      <c r="C700" s="23"/>
      <c r="D700" s="308"/>
    </row>
    <row r="701" spans="1:4" ht="12.75">
      <c r="A701" s="22"/>
      <c r="C701" s="23"/>
      <c r="D701" s="308"/>
    </row>
    <row r="702" spans="1:4" ht="12.75">
      <c r="A702" s="22"/>
      <c r="C702" s="23"/>
      <c r="D702" s="308"/>
    </row>
    <row r="703" spans="1:4" ht="12.75">
      <c r="A703" s="22"/>
      <c r="C703" s="23"/>
      <c r="D703" s="308"/>
    </row>
    <row r="704" spans="1:4" ht="12.75">
      <c r="A704" s="22"/>
      <c r="C704" s="23"/>
      <c r="D704" s="308"/>
    </row>
    <row r="705" spans="1:4" ht="12.75">
      <c r="A705" s="22"/>
      <c r="C705" s="23"/>
      <c r="D705" s="308"/>
    </row>
    <row r="706" spans="1:4" ht="12.75">
      <c r="A706" s="22"/>
      <c r="C706" s="23"/>
      <c r="D706" s="308"/>
    </row>
    <row r="707" spans="1:4" ht="12.75">
      <c r="A707" s="22"/>
      <c r="C707" s="23"/>
      <c r="D707" s="308"/>
    </row>
    <row r="708" spans="1:4" ht="12.75">
      <c r="A708" s="22"/>
      <c r="C708" s="23"/>
      <c r="D708" s="308"/>
    </row>
    <row r="709" spans="1:4" ht="12.75">
      <c r="A709" s="22"/>
      <c r="C709" s="23"/>
      <c r="D709" s="308"/>
    </row>
    <row r="710" spans="1:4" ht="12.75">
      <c r="A710" s="22"/>
      <c r="C710" s="23"/>
      <c r="D710" s="308"/>
    </row>
    <row r="711" spans="1:4" ht="12.75">
      <c r="A711" s="22"/>
      <c r="C711" s="23"/>
      <c r="D711" s="308"/>
    </row>
    <row r="712" spans="1:4" ht="12.75">
      <c r="A712" s="22"/>
      <c r="C712" s="23"/>
      <c r="D712" s="308"/>
    </row>
    <row r="713" spans="1:4" ht="12.75">
      <c r="A713" s="22"/>
      <c r="C713" s="23"/>
      <c r="D713" s="308"/>
    </row>
    <row r="714" spans="1:4" ht="12.75">
      <c r="A714" s="22"/>
      <c r="C714" s="23"/>
      <c r="D714" s="308"/>
    </row>
    <row r="715" spans="1:4" ht="12.75">
      <c r="A715" s="22"/>
      <c r="C715" s="23"/>
      <c r="D715" s="308"/>
    </row>
    <row r="716" spans="1:4" ht="12.75">
      <c r="A716" s="22"/>
      <c r="C716" s="23"/>
      <c r="D716" s="308"/>
    </row>
    <row r="717" spans="1:4" ht="12.75">
      <c r="A717" s="22"/>
      <c r="C717" s="23"/>
      <c r="D717" s="308"/>
    </row>
    <row r="718" spans="1:4" ht="12.75">
      <c r="A718" s="22"/>
      <c r="C718" s="23"/>
      <c r="D718" s="308"/>
    </row>
    <row r="719" spans="1:4" ht="12.75">
      <c r="A719" s="22"/>
      <c r="C719" s="23"/>
      <c r="D719" s="308"/>
    </row>
    <row r="720" spans="1:4" ht="12.75">
      <c r="A720" s="22"/>
      <c r="C720" s="23"/>
      <c r="D720" s="308"/>
    </row>
    <row r="721" spans="1:4" ht="12.75">
      <c r="A721" s="22"/>
      <c r="C721" s="23"/>
      <c r="D721" s="308"/>
    </row>
    <row r="722" spans="1:4" ht="12.75">
      <c r="A722" s="22"/>
      <c r="C722" s="23"/>
      <c r="D722" s="308"/>
    </row>
    <row r="723" spans="1:4" ht="12.75">
      <c r="A723" s="22"/>
      <c r="C723" s="23"/>
      <c r="D723" s="308"/>
    </row>
    <row r="724" spans="1:4" ht="12.75">
      <c r="A724" s="22"/>
      <c r="C724" s="23"/>
      <c r="D724" s="308"/>
    </row>
    <row r="725" spans="1:4" ht="12.75">
      <c r="A725" s="22"/>
      <c r="C725" s="23"/>
      <c r="D725" s="308"/>
    </row>
    <row r="726" spans="1:4" ht="12.75">
      <c r="A726" s="22"/>
      <c r="C726" s="23"/>
      <c r="D726" s="308"/>
    </row>
    <row r="727" spans="1:4" ht="12.75">
      <c r="A727" s="22"/>
      <c r="C727" s="23"/>
      <c r="D727" s="308"/>
    </row>
    <row r="728" spans="1:4" ht="12.75">
      <c r="A728" s="22"/>
      <c r="C728" s="23"/>
      <c r="D728" s="308"/>
    </row>
    <row r="729" spans="1:4" ht="12.75">
      <c r="A729" s="22"/>
      <c r="C729" s="23"/>
      <c r="D729" s="308"/>
    </row>
    <row r="730" spans="1:4" ht="12.75">
      <c r="A730" s="22"/>
      <c r="C730" s="23"/>
      <c r="D730" s="308"/>
    </row>
    <row r="731" spans="1:4" ht="12.75">
      <c r="A731" s="22"/>
      <c r="C731" s="23"/>
      <c r="D731" s="308"/>
    </row>
    <row r="732" spans="1:4" ht="12.75">
      <c r="A732" s="22"/>
      <c r="C732" s="23"/>
      <c r="D732" s="308"/>
    </row>
    <row r="733" spans="1:4" ht="12.75">
      <c r="A733" s="22"/>
      <c r="C733" s="23"/>
      <c r="D733" s="308"/>
    </row>
    <row r="734" spans="1:4" ht="12.75">
      <c r="A734" s="22"/>
      <c r="C734" s="23"/>
      <c r="D734" s="308"/>
    </row>
    <row r="735" spans="1:4" ht="12.75">
      <c r="A735" s="22"/>
      <c r="C735" s="23"/>
      <c r="D735" s="308"/>
    </row>
    <row r="736" spans="1:4" ht="12.75">
      <c r="A736" s="22"/>
      <c r="C736" s="23"/>
      <c r="D736" s="308"/>
    </row>
    <row r="737" spans="1:4" ht="12.75">
      <c r="A737" s="22"/>
      <c r="C737" s="23"/>
      <c r="D737" s="308"/>
    </row>
    <row r="738" spans="1:4" ht="12.75">
      <c r="A738" s="22"/>
      <c r="C738" s="23"/>
      <c r="D738" s="308"/>
    </row>
    <row r="739" spans="1:4" ht="12.75">
      <c r="A739" s="22"/>
      <c r="C739" s="23"/>
      <c r="D739" s="308"/>
    </row>
    <row r="740" spans="1:4" ht="12.75">
      <c r="A740" s="22"/>
      <c r="C740" s="23"/>
      <c r="D740" s="308"/>
    </row>
    <row r="741" spans="1:4" ht="12.75">
      <c r="A741" s="22"/>
      <c r="C741" s="23"/>
      <c r="D741" s="308"/>
    </row>
    <row r="742" spans="1:4" ht="12.75">
      <c r="A742" s="22"/>
      <c r="C742" s="23"/>
      <c r="D742" s="308"/>
    </row>
    <row r="743" spans="1:4" ht="12.75">
      <c r="A743" s="22"/>
      <c r="C743" s="23"/>
      <c r="D743" s="308"/>
    </row>
    <row r="744" spans="1:4" ht="12.75">
      <c r="A744" s="22"/>
      <c r="C744" s="23"/>
      <c r="D744" s="308"/>
    </row>
    <row r="745" spans="1:4" ht="12.75">
      <c r="A745" s="22"/>
      <c r="C745" s="23"/>
      <c r="D745" s="308"/>
    </row>
    <row r="746" spans="1:4" ht="12.75">
      <c r="A746" s="22"/>
      <c r="C746" s="23"/>
      <c r="D746" s="308"/>
    </row>
    <row r="747" spans="1:4" ht="12.75">
      <c r="A747" s="22"/>
      <c r="C747" s="23"/>
      <c r="D747" s="308"/>
    </row>
    <row r="748" spans="1:4" ht="12.75">
      <c r="A748" s="22"/>
      <c r="C748" s="23"/>
      <c r="D748" s="308"/>
    </row>
    <row r="749" spans="1:4" ht="12.75">
      <c r="A749" s="22"/>
      <c r="C749" s="23"/>
      <c r="D749" s="308"/>
    </row>
    <row r="750" spans="1:4" ht="12.75">
      <c r="A750" s="22"/>
      <c r="C750" s="23"/>
      <c r="D750" s="308"/>
    </row>
    <row r="751" spans="1:4" ht="12.75">
      <c r="A751" s="22"/>
      <c r="C751" s="23"/>
      <c r="D751" s="308"/>
    </row>
    <row r="752" spans="1:4" ht="12.75">
      <c r="A752" s="22"/>
      <c r="C752" s="23"/>
      <c r="D752" s="308"/>
    </row>
    <row r="753" spans="1:4" ht="12.75">
      <c r="A753" s="22"/>
      <c r="C753" s="23"/>
      <c r="D753" s="308"/>
    </row>
    <row r="754" spans="1:4" ht="12.75">
      <c r="A754" s="22"/>
      <c r="C754" s="23"/>
      <c r="D754" s="308"/>
    </row>
    <row r="755" spans="1:4" ht="12.75">
      <c r="A755" s="22"/>
      <c r="C755" s="23"/>
      <c r="D755" s="308"/>
    </row>
    <row r="756" spans="1:4" ht="12.75">
      <c r="A756" s="22"/>
      <c r="C756" s="23"/>
      <c r="D756" s="308"/>
    </row>
    <row r="757" spans="1:4" ht="12.75">
      <c r="A757" s="22"/>
      <c r="C757" s="23"/>
      <c r="D757" s="308"/>
    </row>
    <row r="758" spans="1:4" ht="12.75">
      <c r="A758" s="22"/>
      <c r="C758" s="23"/>
      <c r="D758" s="308"/>
    </row>
    <row r="759" spans="1:4" ht="12.75">
      <c r="A759" s="22"/>
      <c r="C759" s="23"/>
      <c r="D759" s="308"/>
    </row>
    <row r="760" spans="1:4" ht="12.75">
      <c r="A760" s="22"/>
      <c r="C760" s="23"/>
      <c r="D760" s="308"/>
    </row>
    <row r="761" spans="1:4" ht="12.75">
      <c r="A761" s="22"/>
      <c r="C761" s="23"/>
      <c r="D761" s="308"/>
    </row>
    <row r="762" spans="1:4" ht="12.75">
      <c r="A762" s="22"/>
      <c r="C762" s="23"/>
      <c r="D762" s="308"/>
    </row>
    <row r="763" spans="1:4" ht="12.75">
      <c r="A763" s="22"/>
      <c r="C763" s="23"/>
      <c r="D763" s="308"/>
    </row>
    <row r="764" spans="1:4" ht="12.75">
      <c r="A764" s="22"/>
      <c r="C764" s="23"/>
      <c r="D764" s="308"/>
    </row>
    <row r="765" spans="1:4" ht="12.75">
      <c r="A765" s="22"/>
      <c r="C765" s="23"/>
      <c r="D765" s="308"/>
    </row>
    <row r="766" spans="1:4" ht="12.75">
      <c r="A766" s="22"/>
      <c r="C766" s="23"/>
      <c r="D766" s="308"/>
    </row>
    <row r="767" spans="1:4" ht="12.75">
      <c r="A767" s="22"/>
      <c r="C767" s="23"/>
      <c r="D767" s="308"/>
    </row>
    <row r="768" spans="1:4" ht="12.75">
      <c r="A768" s="22"/>
      <c r="C768" s="23"/>
      <c r="D768" s="308"/>
    </row>
    <row r="769" spans="1:4" ht="12.75">
      <c r="A769" s="22"/>
      <c r="C769" s="23"/>
      <c r="D769" s="308"/>
    </row>
    <row r="770" spans="1:4" ht="12.75">
      <c r="A770" s="22"/>
      <c r="C770" s="23"/>
      <c r="D770" s="308"/>
    </row>
    <row r="771" spans="1:4" ht="12.75">
      <c r="A771" s="22"/>
      <c r="C771" s="23"/>
      <c r="D771" s="308"/>
    </row>
    <row r="772" spans="1:4" ht="12.75">
      <c r="A772" s="22"/>
      <c r="C772" s="23"/>
      <c r="D772" s="308"/>
    </row>
    <row r="773" spans="1:4" ht="12.75">
      <c r="A773" s="22"/>
      <c r="C773" s="23"/>
      <c r="D773" s="308"/>
    </row>
    <row r="774" spans="1:4" ht="12.75">
      <c r="A774" s="22"/>
      <c r="C774" s="23"/>
      <c r="D774" s="308"/>
    </row>
    <row r="775" spans="1:4" ht="12.75">
      <c r="A775" s="22"/>
      <c r="C775" s="23"/>
      <c r="D775" s="308"/>
    </row>
    <row r="776" spans="1:4" ht="12.75">
      <c r="A776" s="22"/>
      <c r="C776" s="23"/>
      <c r="D776" s="308"/>
    </row>
    <row r="777" spans="1:4" ht="12.75">
      <c r="A777" s="22"/>
      <c r="C777" s="23"/>
      <c r="D777" s="308"/>
    </row>
    <row r="778" spans="1:4" ht="12.75">
      <c r="A778" s="22"/>
      <c r="C778" s="23"/>
      <c r="D778" s="308"/>
    </row>
    <row r="779" spans="1:4" ht="12.75">
      <c r="A779" s="22"/>
      <c r="C779" s="23"/>
      <c r="D779" s="308"/>
    </row>
    <row r="780" spans="1:4" ht="12.75">
      <c r="A780" s="22"/>
      <c r="C780" s="23"/>
      <c r="D780" s="308"/>
    </row>
    <row r="781" spans="1:4" ht="12.75">
      <c r="A781" s="22"/>
      <c r="C781" s="23"/>
      <c r="D781" s="308"/>
    </row>
    <row r="782" spans="1:4" ht="12.75">
      <c r="A782" s="22"/>
      <c r="C782" s="23"/>
      <c r="D782" s="308"/>
    </row>
    <row r="783" spans="1:4" ht="12.75">
      <c r="A783" s="22"/>
      <c r="C783" s="23"/>
      <c r="D783" s="308"/>
    </row>
    <row r="784" spans="1:4" ht="12.75">
      <c r="A784" s="22"/>
      <c r="C784" s="23"/>
      <c r="D784" s="308"/>
    </row>
    <row r="785" spans="1:4" ht="12.75">
      <c r="A785" s="22"/>
      <c r="C785" s="23"/>
      <c r="D785" s="308"/>
    </row>
    <row r="786" spans="1:4" ht="12.75">
      <c r="A786" s="22"/>
      <c r="C786" s="23"/>
      <c r="D786" s="308"/>
    </row>
    <row r="787" spans="1:4" ht="12.75">
      <c r="A787" s="22"/>
      <c r="C787" s="23"/>
      <c r="D787" s="308"/>
    </row>
    <row r="788" spans="1:4" ht="12.75">
      <c r="A788" s="22"/>
      <c r="C788" s="23"/>
      <c r="D788" s="308"/>
    </row>
    <row r="789" spans="1:4" ht="12.75">
      <c r="A789" s="22"/>
      <c r="C789" s="23"/>
      <c r="D789" s="308"/>
    </row>
    <row r="790" spans="1:4" ht="12.75">
      <c r="A790" s="22"/>
      <c r="C790" s="23"/>
      <c r="D790" s="308"/>
    </row>
    <row r="791" spans="1:4" ht="12.75">
      <c r="A791" s="22"/>
      <c r="C791" s="23"/>
      <c r="D791" s="308"/>
    </row>
    <row r="792" spans="1:4" ht="12.75">
      <c r="A792" s="22"/>
      <c r="C792" s="23"/>
      <c r="D792" s="308"/>
    </row>
    <row r="793" spans="1:4" ht="12.75">
      <c r="A793" s="22"/>
      <c r="C793" s="23"/>
      <c r="D793" s="308"/>
    </row>
    <row r="794" spans="1:4" ht="12.75">
      <c r="A794" s="22"/>
      <c r="C794" s="23"/>
      <c r="D794" s="308"/>
    </row>
    <row r="795" spans="1:4" ht="12.75">
      <c r="A795" s="22"/>
      <c r="C795" s="23"/>
      <c r="D795" s="308"/>
    </row>
    <row r="796" spans="1:4" ht="12.75">
      <c r="A796" s="22"/>
      <c r="C796" s="23"/>
      <c r="D796" s="308"/>
    </row>
    <row r="797" spans="1:4" ht="12.75">
      <c r="A797" s="22"/>
      <c r="C797" s="23"/>
      <c r="D797" s="308"/>
    </row>
    <row r="798" spans="1:4" ht="12.75">
      <c r="A798" s="22"/>
      <c r="C798" s="23"/>
      <c r="D798" s="308"/>
    </row>
    <row r="799" spans="1:4" ht="12.75">
      <c r="A799" s="22"/>
      <c r="C799" s="23"/>
      <c r="D799" s="308"/>
    </row>
    <row r="800" spans="1:4" ht="12.75">
      <c r="A800" s="22"/>
      <c r="C800" s="23"/>
      <c r="D800" s="308"/>
    </row>
    <row r="801" spans="1:4" ht="12.75">
      <c r="A801" s="22"/>
      <c r="C801" s="23"/>
      <c r="D801" s="308"/>
    </row>
    <row r="802" spans="1:4" ht="12.75">
      <c r="A802" s="22"/>
      <c r="C802" s="23"/>
      <c r="D802" s="308"/>
    </row>
    <row r="803" spans="1:4" ht="12.75">
      <c r="A803" s="22"/>
      <c r="C803" s="23"/>
      <c r="D803" s="308"/>
    </row>
    <row r="804" spans="1:4" ht="12.75">
      <c r="A804" s="22"/>
      <c r="C804" s="23"/>
      <c r="D804" s="308"/>
    </row>
    <row r="805" spans="1:4" ht="12.75">
      <c r="A805" s="22"/>
      <c r="C805" s="23"/>
      <c r="D805" s="308"/>
    </row>
    <row r="806" spans="1:4" ht="12.75">
      <c r="A806" s="22"/>
      <c r="C806" s="23"/>
      <c r="D806" s="308"/>
    </row>
    <row r="807" spans="1:4" ht="12.75">
      <c r="A807" s="22"/>
      <c r="C807" s="23"/>
      <c r="D807" s="308"/>
    </row>
    <row r="808" spans="1:4" ht="12.75">
      <c r="A808" s="22"/>
      <c r="C808" s="23"/>
      <c r="D808" s="308"/>
    </row>
    <row r="809" spans="1:4" ht="12.75">
      <c r="A809" s="22"/>
      <c r="C809" s="23"/>
      <c r="D809" s="308"/>
    </row>
    <row r="810" spans="1:4" ht="12.75">
      <c r="A810" s="22"/>
      <c r="C810" s="23"/>
      <c r="D810" s="308"/>
    </row>
    <row r="811" spans="1:4" ht="12.75">
      <c r="A811" s="22"/>
      <c r="C811" s="23"/>
      <c r="D811" s="308"/>
    </row>
    <row r="812" spans="1:4" ht="12.75">
      <c r="A812" s="22"/>
      <c r="C812" s="23"/>
      <c r="D812" s="308"/>
    </row>
    <row r="813" spans="1:4" ht="12.75">
      <c r="A813" s="22"/>
      <c r="C813" s="23"/>
      <c r="D813" s="308"/>
    </row>
    <row r="814" spans="1:4" ht="12.75">
      <c r="A814" s="22"/>
      <c r="C814" s="23"/>
      <c r="D814" s="308"/>
    </row>
    <row r="815" spans="1:4" ht="12.75">
      <c r="A815" s="22"/>
      <c r="C815" s="23"/>
      <c r="D815" s="308"/>
    </row>
    <row r="816" spans="1:4" ht="12.75">
      <c r="A816" s="22"/>
      <c r="C816" s="23"/>
      <c r="D816" s="308"/>
    </row>
    <row r="817" spans="1:4" ht="12.75">
      <c r="A817" s="22"/>
      <c r="C817" s="23"/>
      <c r="D817" s="308"/>
    </row>
    <row r="818" spans="1:4" ht="12.75">
      <c r="A818" s="22"/>
      <c r="C818" s="23"/>
      <c r="D818" s="308"/>
    </row>
    <row r="819" spans="1:4" ht="12.75">
      <c r="A819" s="22"/>
      <c r="C819" s="23"/>
      <c r="D819" s="308"/>
    </row>
    <row r="820" spans="1:4" ht="12.75">
      <c r="A820" s="22"/>
      <c r="C820" s="23"/>
      <c r="D820" s="308"/>
    </row>
    <row r="821" spans="1:4" ht="12.75">
      <c r="A821" s="22"/>
      <c r="C821" s="23"/>
      <c r="D821" s="308"/>
    </row>
    <row r="822" spans="1:4" ht="12.75">
      <c r="A822" s="22"/>
      <c r="C822" s="23"/>
      <c r="D822" s="308"/>
    </row>
    <row r="823" spans="1:4" ht="12.75">
      <c r="A823" s="22"/>
      <c r="C823" s="23"/>
      <c r="D823" s="308"/>
    </row>
    <row r="824" spans="1:4" ht="12.75">
      <c r="A824" s="22"/>
      <c r="C824" s="23"/>
      <c r="D824" s="308"/>
    </row>
    <row r="825" spans="1:4" ht="12.75">
      <c r="A825" s="22"/>
      <c r="C825" s="23"/>
      <c r="D825" s="308"/>
    </row>
    <row r="826" spans="1:4" ht="12.75">
      <c r="A826" s="22"/>
      <c r="C826" s="23"/>
      <c r="D826" s="308"/>
    </row>
    <row r="827" spans="1:4" ht="12.75">
      <c r="A827" s="22"/>
      <c r="C827" s="23"/>
      <c r="D827" s="308"/>
    </row>
    <row r="828" spans="1:4" ht="12.75">
      <c r="A828" s="22"/>
      <c r="C828" s="23"/>
      <c r="D828" s="308"/>
    </row>
    <row r="829" spans="1:4" ht="12.75">
      <c r="A829" s="22"/>
      <c r="C829" s="23"/>
      <c r="D829" s="308"/>
    </row>
    <row r="830" spans="1:4" ht="12.75">
      <c r="A830" s="22"/>
      <c r="C830" s="23"/>
      <c r="D830" s="308"/>
    </row>
    <row r="831" spans="1:4" ht="12.75">
      <c r="A831" s="22"/>
      <c r="C831" s="23"/>
      <c r="D831" s="308"/>
    </row>
    <row r="832" spans="1:4" ht="12.75">
      <c r="A832" s="22"/>
      <c r="C832" s="23"/>
      <c r="D832" s="308"/>
    </row>
    <row r="833" spans="1:4" ht="12.75">
      <c r="A833" s="22"/>
      <c r="C833" s="23"/>
      <c r="D833" s="308"/>
    </row>
    <row r="834" spans="1:4" ht="12.75">
      <c r="A834" s="22"/>
      <c r="C834" s="23"/>
      <c r="D834" s="308"/>
    </row>
    <row r="835" spans="1:4" ht="12.75">
      <c r="A835" s="22"/>
      <c r="C835" s="23"/>
      <c r="D835" s="308"/>
    </row>
    <row r="836" spans="1:4" ht="12.75">
      <c r="A836" s="22"/>
      <c r="C836" s="23"/>
      <c r="D836" s="308"/>
    </row>
    <row r="837" spans="1:4" ht="12.75">
      <c r="A837" s="22"/>
      <c r="C837" s="23"/>
      <c r="D837" s="308"/>
    </row>
    <row r="838" spans="1:4" ht="12.75">
      <c r="A838" s="22"/>
      <c r="C838" s="23"/>
      <c r="D838" s="308"/>
    </row>
    <row r="839" spans="1:4" ht="12.75">
      <c r="A839" s="22"/>
      <c r="C839" s="23"/>
      <c r="D839" s="308"/>
    </row>
    <row r="840" spans="1:4" ht="12.75">
      <c r="A840" s="22"/>
      <c r="C840" s="23"/>
      <c r="D840" s="308"/>
    </row>
    <row r="841" spans="1:4" ht="12.75">
      <c r="A841" s="22"/>
      <c r="C841" s="23"/>
      <c r="D841" s="308"/>
    </row>
    <row r="842" spans="1:4" ht="12.75">
      <c r="A842" s="22"/>
      <c r="C842" s="23"/>
      <c r="D842" s="308"/>
    </row>
    <row r="843" spans="1:4" ht="12.75">
      <c r="A843" s="22"/>
      <c r="C843" s="23"/>
      <c r="D843" s="308"/>
    </row>
    <row r="844" spans="1:4" ht="12.75">
      <c r="A844" s="22"/>
      <c r="C844" s="23"/>
      <c r="D844" s="308"/>
    </row>
    <row r="845" spans="1:4" ht="12.75">
      <c r="A845" s="22"/>
      <c r="C845" s="23"/>
      <c r="D845" s="308"/>
    </row>
    <row r="846" spans="1:4" ht="12.75">
      <c r="A846" s="22"/>
      <c r="C846" s="23"/>
      <c r="D846" s="308"/>
    </row>
    <row r="847" spans="1:4" ht="12.75">
      <c r="A847" s="22"/>
      <c r="C847" s="23"/>
      <c r="D847" s="308"/>
    </row>
    <row r="848" spans="1:4" ht="12.75">
      <c r="A848" s="22"/>
      <c r="C848" s="23"/>
      <c r="D848" s="308"/>
    </row>
    <row r="849" spans="1:4" ht="12.75">
      <c r="A849" s="22"/>
      <c r="C849" s="23"/>
      <c r="D849" s="308"/>
    </row>
    <row r="850" spans="1:4" ht="12.75">
      <c r="A850" s="22"/>
      <c r="C850" s="23"/>
      <c r="D850" s="308"/>
    </row>
    <row r="851" spans="1:4" ht="12.75">
      <c r="A851" s="22"/>
      <c r="C851" s="23"/>
      <c r="D851" s="308"/>
    </row>
    <row r="852" spans="1:4" ht="12.75">
      <c r="A852" s="22"/>
      <c r="C852" s="23"/>
      <c r="D852" s="308"/>
    </row>
    <row r="853" spans="1:4" ht="12.75">
      <c r="A853" s="22"/>
      <c r="C853" s="23"/>
      <c r="D853" s="308"/>
    </row>
    <row r="854" spans="1:4" ht="12.75">
      <c r="A854" s="22"/>
      <c r="C854" s="23"/>
      <c r="D854" s="308"/>
    </row>
    <row r="855" spans="1:4" ht="12.75">
      <c r="A855" s="22"/>
      <c r="C855" s="23"/>
      <c r="D855" s="308"/>
    </row>
  </sheetData>
  <sheetProtection/>
  <mergeCells count="46">
    <mergeCell ref="A330:D330"/>
    <mergeCell ref="A76:D76"/>
    <mergeCell ref="A117:D117"/>
    <mergeCell ref="A121:B121"/>
    <mergeCell ref="B116:C116"/>
    <mergeCell ref="B162:C162"/>
    <mergeCell ref="A158:D158"/>
    <mergeCell ref="A123:D123"/>
    <mergeCell ref="A197:D197"/>
    <mergeCell ref="A245:B245"/>
    <mergeCell ref="A260:D260"/>
    <mergeCell ref="A324:D324"/>
    <mergeCell ref="B134:C134"/>
    <mergeCell ref="A275:D275"/>
    <mergeCell ref="A280:D280"/>
    <mergeCell ref="A246:D246"/>
    <mergeCell ref="A249:B249"/>
    <mergeCell ref="A292:D292"/>
    <mergeCell ref="A251:D251"/>
    <mergeCell ref="A164:D164"/>
    <mergeCell ref="A323:D323"/>
    <mergeCell ref="A207:D207"/>
    <mergeCell ref="A279:D279"/>
    <mergeCell ref="A5:D5"/>
    <mergeCell ref="A4:D4"/>
    <mergeCell ref="A61:D61"/>
    <mergeCell ref="A75:D75"/>
    <mergeCell ref="A99:D99"/>
    <mergeCell ref="A55:D55"/>
    <mergeCell ref="A62:D62"/>
    <mergeCell ref="B336:C336"/>
    <mergeCell ref="A232:B232"/>
    <mergeCell ref="A72:D72"/>
    <mergeCell ref="B334:C334"/>
    <mergeCell ref="B335:C335"/>
    <mergeCell ref="A291:D291"/>
    <mergeCell ref="B157:C157"/>
    <mergeCell ref="A122:D122"/>
    <mergeCell ref="A165:D165"/>
    <mergeCell ref="A208:D208"/>
    <mergeCell ref="A252:D252"/>
    <mergeCell ref="A233:D233"/>
    <mergeCell ref="A286:D286"/>
    <mergeCell ref="A298:D298"/>
    <mergeCell ref="A135:D135"/>
    <mergeCell ref="A191:D191"/>
  </mergeCells>
  <printOptions horizontalCentered="1"/>
  <pageMargins left="0.5905511811023623" right="0" top="0.3937007874015748" bottom="0.1968503937007874" header="0.7086614173228347" footer="0.5118110236220472"/>
  <pageSetup fitToHeight="5" fitToWidth="4" horizontalDpi="600" verticalDpi="600" orientation="portrait" paperSize="9" scale="85" r:id="rId1"/>
  <headerFooter alignWithMargins="0">
    <oddFooter>&amp;CStrona &amp;P z &amp;N</oddFooter>
  </headerFooter>
  <rowBreaks count="2" manualBreakCount="2">
    <brk id="206" max="3" man="1"/>
    <brk id="27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view="pageBreakPreview" zoomScaleSheetLayoutView="100" zoomScalePageLayoutView="0" workbookViewId="0" topLeftCell="A13">
      <selection activeCell="C21" sqref="C21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8.8515625" style="4" customWidth="1"/>
    <col min="4" max="4" width="21.8515625" style="8" customWidth="1"/>
    <col min="5" max="5" width="10.8515625" style="4" customWidth="1"/>
    <col min="6" max="6" width="16.8515625" style="4" customWidth="1"/>
    <col min="7" max="7" width="12.00390625" style="4" customWidth="1"/>
    <col min="8" max="8" width="13.140625" style="4" customWidth="1"/>
    <col min="9" max="9" width="11.57421875" style="6" customWidth="1"/>
    <col min="10" max="10" width="10.8515625" style="6" customWidth="1"/>
    <col min="11" max="11" width="11.28125" style="4" customWidth="1"/>
    <col min="12" max="12" width="17.140625" style="4" customWidth="1"/>
    <col min="13" max="13" width="13.00390625" style="4" customWidth="1"/>
    <col min="14" max="14" width="10.421875" style="4" customWidth="1"/>
    <col min="15" max="15" width="14.7109375" style="4" customWidth="1"/>
    <col min="16" max="16" width="18.28125" style="4" customWidth="1"/>
    <col min="17" max="17" width="18.00390625" style="4" customWidth="1"/>
    <col min="18" max="19" width="15.00390625" style="4" customWidth="1"/>
    <col min="20" max="22" width="8.00390625" style="4" customWidth="1"/>
    <col min="23" max="23" width="11.00390625" style="4" customWidth="1"/>
    <col min="24" max="16384" width="9.140625" style="4" customWidth="1"/>
  </cols>
  <sheetData>
    <row r="1" spans="1:9" ht="18">
      <c r="A1" s="5" t="s">
        <v>159</v>
      </c>
      <c r="I1" s="188"/>
    </row>
    <row r="2" spans="1:19" ht="23.25" customHeight="1" thickBot="1">
      <c r="A2" s="386" t="s">
        <v>16</v>
      </c>
      <c r="B2" s="386"/>
      <c r="C2" s="386"/>
      <c r="D2" s="386"/>
      <c r="E2" s="386"/>
      <c r="F2" s="386"/>
      <c r="G2" s="386"/>
      <c r="H2" s="386"/>
      <c r="I2" s="386"/>
      <c r="P2" s="258"/>
      <c r="Q2" s="258"/>
      <c r="R2" s="258"/>
      <c r="S2" s="258"/>
    </row>
    <row r="3" spans="1:23" s="12" customFormat="1" ht="18" customHeight="1">
      <c r="A3" s="397" t="s">
        <v>17</v>
      </c>
      <c r="B3" s="387" t="s">
        <v>18</v>
      </c>
      <c r="C3" s="387" t="s">
        <v>19</v>
      </c>
      <c r="D3" s="387" t="s">
        <v>20</v>
      </c>
      <c r="E3" s="387" t="s">
        <v>21</v>
      </c>
      <c r="F3" s="387" t="s">
        <v>10</v>
      </c>
      <c r="G3" s="387" t="s">
        <v>681</v>
      </c>
      <c r="H3" s="387" t="s">
        <v>22</v>
      </c>
      <c r="I3" s="387" t="s">
        <v>11</v>
      </c>
      <c r="J3" s="387" t="s">
        <v>12</v>
      </c>
      <c r="K3" s="392" t="s">
        <v>680</v>
      </c>
      <c r="L3" s="376" t="s">
        <v>679</v>
      </c>
      <c r="M3" s="387" t="s">
        <v>61</v>
      </c>
      <c r="N3" s="376" t="s">
        <v>678</v>
      </c>
      <c r="O3" s="376" t="s">
        <v>331</v>
      </c>
      <c r="P3" s="376" t="s">
        <v>62</v>
      </c>
      <c r="Q3" s="376"/>
      <c r="R3" s="376" t="s">
        <v>63</v>
      </c>
      <c r="S3" s="378"/>
      <c r="T3" s="380" t="s">
        <v>332</v>
      </c>
      <c r="U3" s="381"/>
      <c r="V3" s="381"/>
      <c r="W3" s="382"/>
    </row>
    <row r="4" spans="1:23" s="12" customFormat="1" ht="36.75" customHeight="1">
      <c r="A4" s="398"/>
      <c r="B4" s="388"/>
      <c r="C4" s="388"/>
      <c r="D4" s="388"/>
      <c r="E4" s="388"/>
      <c r="F4" s="388"/>
      <c r="G4" s="388"/>
      <c r="H4" s="388"/>
      <c r="I4" s="388"/>
      <c r="J4" s="388"/>
      <c r="K4" s="393"/>
      <c r="L4" s="338"/>
      <c r="M4" s="388"/>
      <c r="N4" s="338"/>
      <c r="O4" s="338"/>
      <c r="P4" s="338"/>
      <c r="Q4" s="338"/>
      <c r="R4" s="338"/>
      <c r="S4" s="379"/>
      <c r="T4" s="383"/>
      <c r="U4" s="384"/>
      <c r="V4" s="384"/>
      <c r="W4" s="385"/>
    </row>
    <row r="5" spans="1:23" s="12" customFormat="1" ht="42" customHeight="1" thickBot="1">
      <c r="A5" s="399"/>
      <c r="B5" s="389"/>
      <c r="C5" s="389"/>
      <c r="D5" s="389"/>
      <c r="E5" s="389"/>
      <c r="F5" s="389"/>
      <c r="G5" s="389"/>
      <c r="H5" s="389"/>
      <c r="I5" s="389"/>
      <c r="J5" s="389"/>
      <c r="K5" s="394"/>
      <c r="L5" s="377"/>
      <c r="M5" s="389"/>
      <c r="N5" s="377"/>
      <c r="O5" s="377"/>
      <c r="P5" s="187" t="s">
        <v>23</v>
      </c>
      <c r="Q5" s="187" t="s">
        <v>24</v>
      </c>
      <c r="R5" s="187" t="s">
        <v>23</v>
      </c>
      <c r="S5" s="41" t="s">
        <v>24</v>
      </c>
      <c r="T5" s="203" t="s">
        <v>64</v>
      </c>
      <c r="U5" s="41" t="s">
        <v>65</v>
      </c>
      <c r="V5" s="41" t="s">
        <v>66</v>
      </c>
      <c r="W5" s="204" t="s">
        <v>67</v>
      </c>
    </row>
    <row r="6" spans="1:23" s="125" customFormat="1" ht="18.75" customHeight="1">
      <c r="A6" s="390" t="s">
        <v>111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133"/>
      <c r="M6" s="133"/>
      <c r="N6" s="133"/>
      <c r="O6" s="133"/>
      <c r="P6" s="133"/>
      <c r="Q6" s="133"/>
      <c r="R6" s="133"/>
      <c r="S6" s="196"/>
      <c r="T6" s="205"/>
      <c r="U6" s="206"/>
      <c r="V6" s="206"/>
      <c r="W6" s="207"/>
    </row>
    <row r="7" spans="1:23" s="12" customFormat="1" ht="25.5">
      <c r="A7" s="259">
        <v>1</v>
      </c>
      <c r="B7" s="49" t="s">
        <v>257</v>
      </c>
      <c r="C7" s="49" t="s">
        <v>258</v>
      </c>
      <c r="D7" s="49" t="s">
        <v>259</v>
      </c>
      <c r="E7" s="58" t="s">
        <v>260</v>
      </c>
      <c r="F7" s="49" t="s">
        <v>261</v>
      </c>
      <c r="G7" s="49">
        <v>1896</v>
      </c>
      <c r="H7" s="49">
        <v>2004</v>
      </c>
      <c r="I7" s="67"/>
      <c r="J7" s="68"/>
      <c r="K7" s="58">
        <v>2800</v>
      </c>
      <c r="L7" s="260"/>
      <c r="M7" s="185" t="s">
        <v>166</v>
      </c>
      <c r="N7" s="93">
        <f>322610+25260</f>
        <v>347870</v>
      </c>
      <c r="O7" s="73">
        <v>18900</v>
      </c>
      <c r="P7" s="138">
        <v>43101</v>
      </c>
      <c r="Q7" s="138">
        <v>43465</v>
      </c>
      <c r="R7" s="138">
        <v>43101</v>
      </c>
      <c r="S7" s="197">
        <v>43465</v>
      </c>
      <c r="T7" s="208" t="s">
        <v>272</v>
      </c>
      <c r="U7" s="209" t="s">
        <v>272</v>
      </c>
      <c r="V7" s="209" t="s">
        <v>272</v>
      </c>
      <c r="W7" s="210" t="s">
        <v>590</v>
      </c>
    </row>
    <row r="8" spans="1:23" s="12" customFormat="1" ht="25.5">
      <c r="A8" s="259">
        <v>2</v>
      </c>
      <c r="B8" s="49" t="s">
        <v>257</v>
      </c>
      <c r="C8" s="49" t="s">
        <v>262</v>
      </c>
      <c r="D8" s="49" t="s">
        <v>263</v>
      </c>
      <c r="E8" s="58" t="s">
        <v>264</v>
      </c>
      <c r="F8" s="49" t="s">
        <v>261</v>
      </c>
      <c r="G8" s="49">
        <v>2461</v>
      </c>
      <c r="H8" s="49">
        <v>1996</v>
      </c>
      <c r="I8" s="70">
        <v>35232</v>
      </c>
      <c r="J8" s="68">
        <v>9</v>
      </c>
      <c r="K8" s="58">
        <v>2680</v>
      </c>
      <c r="L8" s="260"/>
      <c r="M8" s="185" t="s">
        <v>166</v>
      </c>
      <c r="N8" s="92">
        <v>107568</v>
      </c>
      <c r="O8" s="73">
        <v>8000</v>
      </c>
      <c r="P8" s="138">
        <v>43101</v>
      </c>
      <c r="Q8" s="138">
        <v>43465</v>
      </c>
      <c r="R8" s="138">
        <v>43101</v>
      </c>
      <c r="S8" s="197">
        <v>43465</v>
      </c>
      <c r="T8" s="208" t="s">
        <v>272</v>
      </c>
      <c r="U8" s="209" t="s">
        <v>272</v>
      </c>
      <c r="V8" s="209" t="s">
        <v>272</v>
      </c>
      <c r="W8" s="210"/>
    </row>
    <row r="9" spans="1:23" s="12" customFormat="1" ht="25.5">
      <c r="A9" s="259">
        <v>3</v>
      </c>
      <c r="B9" s="49" t="s">
        <v>257</v>
      </c>
      <c r="C9" s="49" t="s">
        <v>265</v>
      </c>
      <c r="D9" s="49" t="s">
        <v>266</v>
      </c>
      <c r="E9" s="58" t="s">
        <v>267</v>
      </c>
      <c r="F9" s="49" t="s">
        <v>261</v>
      </c>
      <c r="G9" s="49">
        <v>1896</v>
      </c>
      <c r="H9" s="49">
        <v>2008</v>
      </c>
      <c r="I9" s="67"/>
      <c r="J9" s="68">
        <v>9</v>
      </c>
      <c r="K9" s="58">
        <v>2200</v>
      </c>
      <c r="L9" s="71"/>
      <c r="M9" s="185" t="s">
        <v>166</v>
      </c>
      <c r="N9" s="93">
        <f>203000+24408</f>
        <v>227408</v>
      </c>
      <c r="O9" s="189">
        <v>36400</v>
      </c>
      <c r="P9" s="138">
        <v>43101</v>
      </c>
      <c r="Q9" s="138">
        <v>43465</v>
      </c>
      <c r="R9" s="138">
        <v>43101</v>
      </c>
      <c r="S9" s="197">
        <v>43465</v>
      </c>
      <c r="T9" s="208" t="s">
        <v>272</v>
      </c>
      <c r="U9" s="209" t="s">
        <v>272</v>
      </c>
      <c r="V9" s="209" t="s">
        <v>272</v>
      </c>
      <c r="W9" s="210" t="s">
        <v>590</v>
      </c>
    </row>
    <row r="10" spans="1:23" s="12" customFormat="1" ht="25.5">
      <c r="A10" s="259">
        <v>4</v>
      </c>
      <c r="B10" s="49" t="s">
        <v>268</v>
      </c>
      <c r="C10" s="42" t="s">
        <v>269</v>
      </c>
      <c r="D10" s="49">
        <v>4900033357</v>
      </c>
      <c r="E10" s="58" t="s">
        <v>270</v>
      </c>
      <c r="F10" s="49" t="s">
        <v>608</v>
      </c>
      <c r="G10" s="49">
        <v>8424</v>
      </c>
      <c r="H10" s="49">
        <v>1976</v>
      </c>
      <c r="I10" s="70">
        <v>27977</v>
      </c>
      <c r="J10" s="58">
        <v>9</v>
      </c>
      <c r="K10" s="58"/>
      <c r="L10" s="72"/>
      <c r="M10" s="185" t="s">
        <v>166</v>
      </c>
      <c r="N10" s="93"/>
      <c r="O10" s="39"/>
      <c r="P10" s="138">
        <v>43101</v>
      </c>
      <c r="Q10" s="138">
        <v>43465</v>
      </c>
      <c r="R10" s="50"/>
      <c r="S10" s="198"/>
      <c r="T10" s="208" t="s">
        <v>272</v>
      </c>
      <c r="U10" s="209"/>
      <c r="V10" s="209"/>
      <c r="W10" s="210"/>
    </row>
    <row r="11" spans="1:23" s="12" customFormat="1" ht="25.5">
      <c r="A11" s="259">
        <v>5</v>
      </c>
      <c r="B11" s="42" t="s">
        <v>273</v>
      </c>
      <c r="C11" s="42" t="s">
        <v>274</v>
      </c>
      <c r="D11" s="51">
        <v>31408310947356</v>
      </c>
      <c r="E11" s="58" t="s">
        <v>275</v>
      </c>
      <c r="F11" s="49" t="s">
        <v>608</v>
      </c>
      <c r="G11" s="49">
        <v>3758</v>
      </c>
      <c r="H11" s="49">
        <v>1974</v>
      </c>
      <c r="I11" s="67"/>
      <c r="J11" s="58"/>
      <c r="K11" s="59"/>
      <c r="L11" s="72"/>
      <c r="M11" s="185" t="s">
        <v>166</v>
      </c>
      <c r="N11" s="93"/>
      <c r="O11" s="39"/>
      <c r="P11" s="138">
        <v>43101</v>
      </c>
      <c r="Q11" s="138">
        <v>43465</v>
      </c>
      <c r="R11" s="50"/>
      <c r="S11" s="198"/>
      <c r="T11" s="208" t="s">
        <v>272</v>
      </c>
      <c r="U11" s="209" t="s">
        <v>272</v>
      </c>
      <c r="V11" s="209"/>
      <c r="W11" s="210"/>
    </row>
    <row r="12" spans="1:23" s="12" customFormat="1" ht="25.5">
      <c r="A12" s="259">
        <v>6</v>
      </c>
      <c r="B12" s="49" t="s">
        <v>276</v>
      </c>
      <c r="C12" s="49" t="s">
        <v>277</v>
      </c>
      <c r="D12" s="49" t="s">
        <v>278</v>
      </c>
      <c r="E12" s="58" t="s">
        <v>279</v>
      </c>
      <c r="F12" s="49" t="s">
        <v>608</v>
      </c>
      <c r="G12" s="49">
        <v>2490</v>
      </c>
      <c r="H12" s="49">
        <v>1970</v>
      </c>
      <c r="I12" s="67"/>
      <c r="J12" s="58">
        <v>7</v>
      </c>
      <c r="K12" s="60">
        <v>1750</v>
      </c>
      <c r="L12" s="72"/>
      <c r="M12" s="185" t="s">
        <v>166</v>
      </c>
      <c r="N12" s="93"/>
      <c r="O12" s="39"/>
      <c r="P12" s="138">
        <v>43101</v>
      </c>
      <c r="Q12" s="138">
        <v>43465</v>
      </c>
      <c r="R12" s="50"/>
      <c r="S12" s="198"/>
      <c r="T12" s="208" t="s">
        <v>272</v>
      </c>
      <c r="U12" s="209" t="s">
        <v>272</v>
      </c>
      <c r="V12" s="209"/>
      <c r="W12" s="210"/>
    </row>
    <row r="13" spans="1:23" s="12" customFormat="1" ht="25.5">
      <c r="A13" s="259">
        <v>7</v>
      </c>
      <c r="B13" s="49" t="s">
        <v>280</v>
      </c>
      <c r="C13" s="49">
        <v>5</v>
      </c>
      <c r="D13" s="49" t="s">
        <v>281</v>
      </c>
      <c r="E13" s="58" t="s">
        <v>282</v>
      </c>
      <c r="F13" s="49" t="s">
        <v>608</v>
      </c>
      <c r="G13" s="49">
        <v>6830</v>
      </c>
      <c r="H13" s="49">
        <v>1982</v>
      </c>
      <c r="I13" s="70">
        <v>30193</v>
      </c>
      <c r="J13" s="58"/>
      <c r="K13" s="58"/>
      <c r="L13" s="72"/>
      <c r="M13" s="185" t="s">
        <v>166</v>
      </c>
      <c r="N13" s="93"/>
      <c r="O13" s="39"/>
      <c r="P13" s="138">
        <v>43101</v>
      </c>
      <c r="Q13" s="138">
        <v>43465</v>
      </c>
      <c r="R13" s="50"/>
      <c r="S13" s="198"/>
      <c r="T13" s="208" t="s">
        <v>272</v>
      </c>
      <c r="U13" s="209" t="s">
        <v>272</v>
      </c>
      <c r="V13" s="209"/>
      <c r="W13" s="210"/>
    </row>
    <row r="14" spans="1:23" s="12" customFormat="1" ht="25.5">
      <c r="A14" s="259">
        <v>8</v>
      </c>
      <c r="B14" s="42" t="s">
        <v>283</v>
      </c>
      <c r="C14" s="42" t="s">
        <v>284</v>
      </c>
      <c r="D14" s="49" t="s">
        <v>285</v>
      </c>
      <c r="E14" s="58" t="s">
        <v>286</v>
      </c>
      <c r="F14" s="49" t="s">
        <v>608</v>
      </c>
      <c r="G14" s="49">
        <v>2120</v>
      </c>
      <c r="H14" s="49">
        <v>1994</v>
      </c>
      <c r="I14" s="70">
        <v>34519</v>
      </c>
      <c r="J14" s="58"/>
      <c r="K14" s="58"/>
      <c r="L14" s="72"/>
      <c r="M14" s="185" t="s">
        <v>166</v>
      </c>
      <c r="N14" s="93"/>
      <c r="O14" s="39"/>
      <c r="P14" s="138">
        <v>43101</v>
      </c>
      <c r="Q14" s="138">
        <v>43465</v>
      </c>
      <c r="R14" s="50"/>
      <c r="S14" s="198"/>
      <c r="T14" s="208" t="s">
        <v>272</v>
      </c>
      <c r="U14" s="209" t="s">
        <v>272</v>
      </c>
      <c r="V14" s="209"/>
      <c r="W14" s="210"/>
    </row>
    <row r="15" spans="1:23" s="12" customFormat="1" ht="25.5">
      <c r="A15" s="259">
        <v>9</v>
      </c>
      <c r="B15" s="42" t="s">
        <v>283</v>
      </c>
      <c r="C15" s="42" t="s">
        <v>287</v>
      </c>
      <c r="D15" s="49" t="s">
        <v>288</v>
      </c>
      <c r="E15" s="58" t="s">
        <v>289</v>
      </c>
      <c r="F15" s="49" t="s">
        <v>608</v>
      </c>
      <c r="G15" s="49">
        <v>2120</v>
      </c>
      <c r="H15" s="49">
        <v>1993</v>
      </c>
      <c r="I15" s="67"/>
      <c r="J15" s="58"/>
      <c r="K15" s="58"/>
      <c r="L15" s="72"/>
      <c r="M15" s="185" t="s">
        <v>166</v>
      </c>
      <c r="N15" s="93"/>
      <c r="O15" s="39"/>
      <c r="P15" s="138">
        <v>43101</v>
      </c>
      <c r="Q15" s="138">
        <v>43465</v>
      </c>
      <c r="R15" s="50"/>
      <c r="S15" s="198"/>
      <c r="T15" s="208" t="s">
        <v>272</v>
      </c>
      <c r="U15" s="209" t="s">
        <v>272</v>
      </c>
      <c r="V15" s="209"/>
      <c r="W15" s="210"/>
    </row>
    <row r="16" spans="1:23" s="12" customFormat="1" ht="25.5">
      <c r="A16" s="259">
        <v>10</v>
      </c>
      <c r="B16" s="42" t="s">
        <v>273</v>
      </c>
      <c r="C16" s="42" t="s">
        <v>290</v>
      </c>
      <c r="D16" s="51">
        <v>30905011254414</v>
      </c>
      <c r="E16" s="58" t="s">
        <v>291</v>
      </c>
      <c r="F16" s="49" t="s">
        <v>608</v>
      </c>
      <c r="G16" s="49">
        <v>2277</v>
      </c>
      <c r="H16" s="49">
        <v>1976</v>
      </c>
      <c r="I16" s="67"/>
      <c r="J16" s="58"/>
      <c r="K16" s="58"/>
      <c r="L16" s="72"/>
      <c r="M16" s="185" t="s">
        <v>166</v>
      </c>
      <c r="N16" s="93"/>
      <c r="O16" s="39"/>
      <c r="P16" s="138">
        <v>43101</v>
      </c>
      <c r="Q16" s="138">
        <v>43465</v>
      </c>
      <c r="R16" s="50"/>
      <c r="S16" s="198"/>
      <c r="T16" s="208" t="s">
        <v>272</v>
      </c>
      <c r="U16" s="209" t="s">
        <v>272</v>
      </c>
      <c r="V16" s="209"/>
      <c r="W16" s="210"/>
    </row>
    <row r="17" spans="1:23" s="12" customFormat="1" ht="25.5">
      <c r="A17" s="259">
        <v>11</v>
      </c>
      <c r="B17" s="42" t="s">
        <v>292</v>
      </c>
      <c r="C17" s="42" t="s">
        <v>293</v>
      </c>
      <c r="D17" s="51">
        <v>31408310995097</v>
      </c>
      <c r="E17" s="58" t="s">
        <v>294</v>
      </c>
      <c r="F17" s="49" t="s">
        <v>608</v>
      </c>
      <c r="G17" s="49">
        <v>3758</v>
      </c>
      <c r="H17" s="49">
        <v>1975</v>
      </c>
      <c r="I17" s="67"/>
      <c r="J17" s="58"/>
      <c r="K17" s="58"/>
      <c r="L17" s="72"/>
      <c r="M17" s="185" t="s">
        <v>166</v>
      </c>
      <c r="N17" s="93"/>
      <c r="O17" s="39"/>
      <c r="P17" s="138">
        <v>43101</v>
      </c>
      <c r="Q17" s="138">
        <v>43465</v>
      </c>
      <c r="R17" s="50"/>
      <c r="S17" s="198"/>
      <c r="T17" s="208" t="s">
        <v>272</v>
      </c>
      <c r="U17" s="209" t="s">
        <v>272</v>
      </c>
      <c r="V17" s="209"/>
      <c r="W17" s="210"/>
    </row>
    <row r="18" spans="1:23" s="12" customFormat="1" ht="25.5">
      <c r="A18" s="259">
        <v>12</v>
      </c>
      <c r="B18" s="42" t="s">
        <v>295</v>
      </c>
      <c r="C18" s="42" t="s">
        <v>296</v>
      </c>
      <c r="D18" s="42" t="s">
        <v>297</v>
      </c>
      <c r="E18" s="61" t="s">
        <v>298</v>
      </c>
      <c r="F18" s="49" t="s">
        <v>608</v>
      </c>
      <c r="G18" s="52">
        <v>1968</v>
      </c>
      <c r="H18" s="42">
        <v>1995</v>
      </c>
      <c r="I18" s="67"/>
      <c r="J18" s="67"/>
      <c r="K18" s="61"/>
      <c r="L18" s="72"/>
      <c r="M18" s="185" t="s">
        <v>166</v>
      </c>
      <c r="N18" s="93"/>
      <c r="O18" s="39"/>
      <c r="P18" s="138">
        <v>43101</v>
      </c>
      <c r="Q18" s="138">
        <v>43465</v>
      </c>
      <c r="R18" s="50"/>
      <c r="S18" s="198"/>
      <c r="T18" s="208" t="s">
        <v>272</v>
      </c>
      <c r="U18" s="209" t="s">
        <v>272</v>
      </c>
      <c r="V18" s="209"/>
      <c r="W18" s="210"/>
    </row>
    <row r="19" spans="1:23" s="12" customFormat="1" ht="25.5">
      <c r="A19" s="259">
        <v>13</v>
      </c>
      <c r="B19" s="42" t="s">
        <v>299</v>
      </c>
      <c r="C19" s="42" t="s">
        <v>300</v>
      </c>
      <c r="D19" s="42" t="s">
        <v>301</v>
      </c>
      <c r="E19" s="61" t="s">
        <v>302</v>
      </c>
      <c r="F19" s="42" t="s">
        <v>303</v>
      </c>
      <c r="G19" s="42">
        <v>1.6</v>
      </c>
      <c r="H19" s="42">
        <v>2006</v>
      </c>
      <c r="I19" s="67"/>
      <c r="J19" s="67"/>
      <c r="K19" s="61"/>
      <c r="L19" s="73"/>
      <c r="M19" s="185" t="s">
        <v>166</v>
      </c>
      <c r="N19" s="93">
        <v>191726</v>
      </c>
      <c r="O19" s="189">
        <v>9900</v>
      </c>
      <c r="P19" s="138">
        <v>43101</v>
      </c>
      <c r="Q19" s="138">
        <v>43465</v>
      </c>
      <c r="R19" s="138">
        <v>43101</v>
      </c>
      <c r="S19" s="197">
        <v>43465</v>
      </c>
      <c r="T19" s="208" t="s">
        <v>272</v>
      </c>
      <c r="U19" s="209" t="s">
        <v>272</v>
      </c>
      <c r="V19" s="209" t="s">
        <v>272</v>
      </c>
      <c r="W19" s="210" t="s">
        <v>591</v>
      </c>
    </row>
    <row r="20" spans="1:23" s="12" customFormat="1" ht="25.5">
      <c r="A20" s="259">
        <v>14</v>
      </c>
      <c r="B20" s="42" t="s">
        <v>304</v>
      </c>
      <c r="C20" s="42" t="s">
        <v>305</v>
      </c>
      <c r="D20" s="49">
        <v>4900098017</v>
      </c>
      <c r="E20" s="58" t="s">
        <v>306</v>
      </c>
      <c r="F20" s="49" t="s">
        <v>608</v>
      </c>
      <c r="G20" s="49">
        <v>8428</v>
      </c>
      <c r="H20" s="49">
        <v>1980</v>
      </c>
      <c r="I20" s="67"/>
      <c r="J20" s="58"/>
      <c r="K20" s="58"/>
      <c r="L20" s="72"/>
      <c r="M20" s="185" t="s">
        <v>166</v>
      </c>
      <c r="N20" s="64"/>
      <c r="O20" s="64"/>
      <c r="P20" s="138">
        <v>43101</v>
      </c>
      <c r="Q20" s="138">
        <v>43465</v>
      </c>
      <c r="R20" s="50"/>
      <c r="S20" s="198"/>
      <c r="T20" s="208" t="s">
        <v>272</v>
      </c>
      <c r="U20" s="209" t="s">
        <v>272</v>
      </c>
      <c r="V20" s="209"/>
      <c r="W20" s="210"/>
    </row>
    <row r="21" spans="1:23" s="12" customFormat="1" ht="28.5" customHeight="1">
      <c r="A21" s="259">
        <v>15</v>
      </c>
      <c r="B21" s="42" t="s">
        <v>307</v>
      </c>
      <c r="C21" s="42" t="s">
        <v>308</v>
      </c>
      <c r="D21" s="42" t="s">
        <v>309</v>
      </c>
      <c r="E21" s="61" t="s">
        <v>310</v>
      </c>
      <c r="F21" s="42" t="s">
        <v>608</v>
      </c>
      <c r="G21" s="42">
        <v>2402</v>
      </c>
      <c r="H21" s="42">
        <v>2010</v>
      </c>
      <c r="I21" s="61" t="s">
        <v>311</v>
      </c>
      <c r="J21" s="61">
        <v>5</v>
      </c>
      <c r="K21" s="74">
        <v>1140</v>
      </c>
      <c r="L21" s="72"/>
      <c r="M21" s="185" t="s">
        <v>166</v>
      </c>
      <c r="N21" s="64"/>
      <c r="O21" s="118">
        <v>79000</v>
      </c>
      <c r="P21" s="42" t="s">
        <v>501</v>
      </c>
      <c r="Q21" s="42" t="s">
        <v>502</v>
      </c>
      <c r="R21" s="135">
        <v>43105</v>
      </c>
      <c r="S21" s="199">
        <v>43469</v>
      </c>
      <c r="T21" s="208" t="s">
        <v>272</v>
      </c>
      <c r="U21" s="209" t="s">
        <v>272</v>
      </c>
      <c r="V21" s="209" t="s">
        <v>272</v>
      </c>
      <c r="W21" s="210"/>
    </row>
    <row r="22" spans="1:23" s="12" customFormat="1" ht="25.5">
      <c r="A22" s="259">
        <v>16</v>
      </c>
      <c r="B22" s="42" t="s">
        <v>312</v>
      </c>
      <c r="C22" s="42" t="s">
        <v>313</v>
      </c>
      <c r="D22" s="99">
        <v>30905011004595</v>
      </c>
      <c r="E22" s="61" t="s">
        <v>314</v>
      </c>
      <c r="F22" s="42" t="s">
        <v>608</v>
      </c>
      <c r="G22" s="42">
        <v>2172</v>
      </c>
      <c r="H22" s="42">
        <v>1972</v>
      </c>
      <c r="I22" s="61" t="s">
        <v>315</v>
      </c>
      <c r="J22" s="61">
        <v>9</v>
      </c>
      <c r="K22" s="74">
        <v>1500</v>
      </c>
      <c r="L22" s="72"/>
      <c r="M22" s="185" t="s">
        <v>166</v>
      </c>
      <c r="N22" s="39"/>
      <c r="O22" s="94"/>
      <c r="P22" s="136">
        <v>43145</v>
      </c>
      <c r="Q22" s="136">
        <v>43509</v>
      </c>
      <c r="R22" s="50"/>
      <c r="S22" s="198"/>
      <c r="T22" s="208" t="s">
        <v>272</v>
      </c>
      <c r="U22" s="209" t="s">
        <v>272</v>
      </c>
      <c r="V22" s="209"/>
      <c r="W22" s="210"/>
    </row>
    <row r="23" spans="1:23" s="12" customFormat="1" ht="25.5">
      <c r="A23" s="259">
        <v>17</v>
      </c>
      <c r="B23" s="42" t="s">
        <v>597</v>
      </c>
      <c r="C23" s="42" t="s">
        <v>598</v>
      </c>
      <c r="D23" s="99" t="s">
        <v>599</v>
      </c>
      <c r="E23" s="61" t="s">
        <v>600</v>
      </c>
      <c r="F23" s="42" t="s">
        <v>608</v>
      </c>
      <c r="G23" s="42">
        <v>6871</v>
      </c>
      <c r="H23" s="42">
        <v>2016</v>
      </c>
      <c r="I23" s="61" t="s">
        <v>601</v>
      </c>
      <c r="J23" s="61">
        <v>6</v>
      </c>
      <c r="K23" s="74"/>
      <c r="L23" s="193">
        <v>18000</v>
      </c>
      <c r="M23" s="2" t="s">
        <v>166</v>
      </c>
      <c r="N23" s="39"/>
      <c r="O23" s="94">
        <v>677500</v>
      </c>
      <c r="P23" s="136" t="s">
        <v>602</v>
      </c>
      <c r="Q23" s="136" t="s">
        <v>603</v>
      </c>
      <c r="R23" s="50" t="s">
        <v>602</v>
      </c>
      <c r="S23" s="198" t="s">
        <v>603</v>
      </c>
      <c r="T23" s="208" t="s">
        <v>2</v>
      </c>
      <c r="U23" s="209" t="s">
        <v>2</v>
      </c>
      <c r="V23" s="209" t="s">
        <v>2</v>
      </c>
      <c r="W23" s="210"/>
    </row>
    <row r="24" spans="1:23" s="132" customFormat="1" ht="18.75" customHeight="1">
      <c r="A24" s="400" t="s">
        <v>682</v>
      </c>
      <c r="B24" s="401"/>
      <c r="C24" s="401"/>
      <c r="D24" s="401"/>
      <c r="E24" s="401"/>
      <c r="F24" s="402"/>
      <c r="G24" s="126"/>
      <c r="H24" s="126"/>
      <c r="I24" s="126"/>
      <c r="J24" s="126"/>
      <c r="K24" s="127"/>
      <c r="L24" s="194"/>
      <c r="M24" s="128"/>
      <c r="N24" s="129"/>
      <c r="O24" s="129"/>
      <c r="P24" s="130"/>
      <c r="Q24" s="130"/>
      <c r="R24" s="131"/>
      <c r="S24" s="200"/>
      <c r="T24" s="211"/>
      <c r="U24" s="212"/>
      <c r="V24" s="212"/>
      <c r="W24" s="213"/>
    </row>
    <row r="25" spans="1:23" s="69" customFormat="1" ht="12.75">
      <c r="A25" s="259">
        <v>18</v>
      </c>
      <c r="B25" s="61" t="s">
        <v>373</v>
      </c>
      <c r="C25" s="61" t="s">
        <v>374</v>
      </c>
      <c r="D25" s="61" t="s">
        <v>375</v>
      </c>
      <c r="E25" s="61" t="s">
        <v>610</v>
      </c>
      <c r="F25" s="61" t="s">
        <v>271</v>
      </c>
      <c r="G25" s="61">
        <v>2188</v>
      </c>
      <c r="H25" s="61">
        <v>2004</v>
      </c>
      <c r="I25" s="72">
        <v>38197</v>
      </c>
      <c r="J25" s="61"/>
      <c r="K25" s="74"/>
      <c r="L25" s="193">
        <v>3300</v>
      </c>
      <c r="M25" s="85" t="s">
        <v>166</v>
      </c>
      <c r="N25" s="64"/>
      <c r="O25" s="64"/>
      <c r="P25" s="137">
        <v>43137</v>
      </c>
      <c r="Q25" s="137">
        <v>43501</v>
      </c>
      <c r="R25" s="134"/>
      <c r="S25" s="201"/>
      <c r="T25" s="214" t="s">
        <v>272</v>
      </c>
      <c r="U25" s="215" t="s">
        <v>272</v>
      </c>
      <c r="V25" s="215"/>
      <c r="W25" s="216"/>
    </row>
    <row r="26" spans="1:23" s="12" customFormat="1" ht="25.5">
      <c r="A26" s="259">
        <v>19</v>
      </c>
      <c r="B26" s="42" t="s">
        <v>604</v>
      </c>
      <c r="C26" s="42" t="s">
        <v>605</v>
      </c>
      <c r="D26" s="99" t="s">
        <v>606</v>
      </c>
      <c r="E26" s="61" t="s">
        <v>607</v>
      </c>
      <c r="F26" s="42" t="s">
        <v>608</v>
      </c>
      <c r="G26" s="42">
        <v>5490</v>
      </c>
      <c r="H26" s="42">
        <v>1990</v>
      </c>
      <c r="I26" s="61" t="s">
        <v>609</v>
      </c>
      <c r="J26" s="61">
        <v>7</v>
      </c>
      <c r="K26" s="74">
        <v>1450</v>
      </c>
      <c r="L26" s="193">
        <v>6850</v>
      </c>
      <c r="M26" s="85" t="s">
        <v>166</v>
      </c>
      <c r="N26" s="39"/>
      <c r="O26" s="94"/>
      <c r="P26" s="136">
        <v>43101</v>
      </c>
      <c r="Q26" s="136" t="s">
        <v>612</v>
      </c>
      <c r="R26" s="50"/>
      <c r="S26" s="198"/>
      <c r="T26" s="208" t="s">
        <v>2</v>
      </c>
      <c r="U26" s="209" t="s">
        <v>2</v>
      </c>
      <c r="V26" s="209"/>
      <c r="W26" s="210"/>
    </row>
    <row r="27" spans="1:23" s="125" customFormat="1" ht="18.75" customHeight="1">
      <c r="A27" s="395" t="s">
        <v>499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124"/>
      <c r="M27" s="124"/>
      <c r="N27" s="124"/>
      <c r="O27" s="124"/>
      <c r="P27" s="124"/>
      <c r="Q27" s="124"/>
      <c r="R27" s="124"/>
      <c r="S27" s="202"/>
      <c r="T27" s="217"/>
      <c r="U27" s="218"/>
      <c r="V27" s="218"/>
      <c r="W27" s="219"/>
    </row>
    <row r="28" spans="1:23" s="12" customFormat="1" ht="18.75" customHeight="1" thickBot="1">
      <c r="A28" s="261">
        <v>1</v>
      </c>
      <c r="B28" s="262" t="s">
        <v>160</v>
      </c>
      <c r="C28" s="262" t="s">
        <v>161</v>
      </c>
      <c r="D28" s="262" t="s">
        <v>162</v>
      </c>
      <c r="E28" s="263" t="s">
        <v>163</v>
      </c>
      <c r="F28" s="262" t="s">
        <v>164</v>
      </c>
      <c r="G28" s="262">
        <v>4353</v>
      </c>
      <c r="H28" s="262">
        <v>1999</v>
      </c>
      <c r="I28" s="262" t="s">
        <v>165</v>
      </c>
      <c r="J28" s="262">
        <v>23</v>
      </c>
      <c r="K28" s="264" t="s">
        <v>329</v>
      </c>
      <c r="L28" s="264">
        <v>7000</v>
      </c>
      <c r="M28" s="265" t="s">
        <v>166</v>
      </c>
      <c r="N28" s="266">
        <v>419209</v>
      </c>
      <c r="O28" s="267">
        <v>18400</v>
      </c>
      <c r="P28" s="268">
        <v>43101</v>
      </c>
      <c r="Q28" s="268">
        <v>43465</v>
      </c>
      <c r="R28" s="268">
        <v>43101</v>
      </c>
      <c r="S28" s="269">
        <v>43465</v>
      </c>
      <c r="T28" s="220" t="s">
        <v>272</v>
      </c>
      <c r="U28" s="221" t="s">
        <v>272</v>
      </c>
      <c r="V28" s="221" t="s">
        <v>272</v>
      </c>
      <c r="W28" s="222"/>
    </row>
  </sheetData>
  <sheetProtection/>
  <mergeCells count="22">
    <mergeCell ref="A6:K6"/>
    <mergeCell ref="K3:K5"/>
    <mergeCell ref="A27:K27"/>
    <mergeCell ref="H3:H5"/>
    <mergeCell ref="I3:I5"/>
    <mergeCell ref="A3:A5"/>
    <mergeCell ref="B3:B5"/>
    <mergeCell ref="C3:C5"/>
    <mergeCell ref="D3:D5"/>
    <mergeCell ref="E3:E5"/>
    <mergeCell ref="A24:F24"/>
    <mergeCell ref="O3:O5"/>
    <mergeCell ref="P3:Q4"/>
    <mergeCell ref="R3:S4"/>
    <mergeCell ref="T3:W4"/>
    <mergeCell ref="A2:I2"/>
    <mergeCell ref="G3:G5"/>
    <mergeCell ref="J3:J5"/>
    <mergeCell ref="L3:L5"/>
    <mergeCell ref="M3:M5"/>
    <mergeCell ref="N3:N5"/>
    <mergeCell ref="F3:F5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1.7109375" style="0" customWidth="1"/>
    <col min="2" max="2" width="21.140625" style="0" customWidth="1"/>
    <col min="3" max="3" width="14.7109375" style="0" bestFit="1" customWidth="1"/>
    <col min="4" max="4" width="15.7109375" style="0" customWidth="1"/>
    <col min="5" max="5" width="16.7109375" style="0" customWidth="1"/>
    <col min="6" max="6" width="34.140625" style="0" customWidth="1"/>
    <col min="7" max="7" width="16.00390625" style="0" customWidth="1"/>
  </cols>
  <sheetData>
    <row r="1" spans="1:4" s="257" customFormat="1" ht="12.75">
      <c r="A1" s="254" t="s">
        <v>676</v>
      </c>
      <c r="B1" s="30"/>
      <c r="C1" s="255"/>
      <c r="D1" s="256"/>
    </row>
    <row r="2" spans="1:4" s="257" customFormat="1" ht="13.5" thickBot="1">
      <c r="A2" s="254"/>
      <c r="B2" s="30"/>
      <c r="C2" s="255"/>
      <c r="D2" s="256"/>
    </row>
    <row r="3" spans="1:7" ht="13.5" thickBot="1">
      <c r="A3" s="403" t="s">
        <v>675</v>
      </c>
      <c r="B3" s="404"/>
      <c r="C3" s="404"/>
      <c r="D3" s="404"/>
      <c r="E3" s="404"/>
      <c r="F3" s="404"/>
      <c r="G3" s="405"/>
    </row>
    <row r="4" spans="1:7" ht="15">
      <c r="A4" s="239" t="s">
        <v>657</v>
      </c>
      <c r="B4" s="240" t="s">
        <v>658</v>
      </c>
      <c r="C4" s="241" t="s">
        <v>659</v>
      </c>
      <c r="D4" s="240" t="s">
        <v>660</v>
      </c>
      <c r="E4" s="242" t="s">
        <v>661</v>
      </c>
      <c r="F4" s="241" t="s">
        <v>662</v>
      </c>
      <c r="G4" s="243" t="s">
        <v>663</v>
      </c>
    </row>
    <row r="5" spans="1:7" ht="15">
      <c r="A5" s="247" t="s">
        <v>664</v>
      </c>
      <c r="B5" s="244" t="s">
        <v>665</v>
      </c>
      <c r="C5" s="245" t="s">
        <v>666</v>
      </c>
      <c r="D5" s="244" t="s">
        <v>667</v>
      </c>
      <c r="E5" s="246">
        <v>41883</v>
      </c>
      <c r="F5" s="244" t="s">
        <v>668</v>
      </c>
      <c r="G5" s="248">
        <v>1500</v>
      </c>
    </row>
    <row r="6" spans="1:7" ht="45">
      <c r="A6" s="247" t="s">
        <v>669</v>
      </c>
      <c r="B6" s="244" t="s">
        <v>669</v>
      </c>
      <c r="C6" s="245" t="s">
        <v>666</v>
      </c>
      <c r="D6" s="244" t="s">
        <v>670</v>
      </c>
      <c r="E6" s="246">
        <v>42052</v>
      </c>
      <c r="F6" s="244" t="s">
        <v>671</v>
      </c>
      <c r="G6" s="248">
        <v>120</v>
      </c>
    </row>
    <row r="7" spans="1:7" ht="15">
      <c r="A7" s="247" t="s">
        <v>664</v>
      </c>
      <c r="B7" s="244" t="s">
        <v>666</v>
      </c>
      <c r="C7" s="245" t="s">
        <v>666</v>
      </c>
      <c r="D7" s="244" t="s">
        <v>667</v>
      </c>
      <c r="E7" s="246">
        <v>42296</v>
      </c>
      <c r="F7" s="244" t="s">
        <v>672</v>
      </c>
      <c r="G7" s="248">
        <v>1134.49</v>
      </c>
    </row>
    <row r="8" spans="1:7" ht="15">
      <c r="A8" s="247" t="s">
        <v>664</v>
      </c>
      <c r="B8" s="244" t="s">
        <v>666</v>
      </c>
      <c r="C8" s="245" t="s">
        <v>666</v>
      </c>
      <c r="D8" s="244" t="s">
        <v>667</v>
      </c>
      <c r="E8" s="246">
        <v>42348</v>
      </c>
      <c r="F8" s="244" t="s">
        <v>672</v>
      </c>
      <c r="G8" s="248">
        <v>426.94</v>
      </c>
    </row>
    <row r="9" spans="1:7" ht="15">
      <c r="A9" s="247" t="s">
        <v>664</v>
      </c>
      <c r="B9" s="244" t="s">
        <v>666</v>
      </c>
      <c r="C9" s="245" t="s">
        <v>666</v>
      </c>
      <c r="D9" s="244" t="s">
        <v>667</v>
      </c>
      <c r="E9" s="246">
        <v>42353</v>
      </c>
      <c r="F9" s="244" t="s">
        <v>672</v>
      </c>
      <c r="G9" s="248">
        <v>1562.56</v>
      </c>
    </row>
    <row r="10" spans="1:7" ht="15">
      <c r="A10" s="247" t="s">
        <v>664</v>
      </c>
      <c r="B10" s="244" t="s">
        <v>666</v>
      </c>
      <c r="C10" s="245" t="s">
        <v>666</v>
      </c>
      <c r="D10" s="244" t="s">
        <v>667</v>
      </c>
      <c r="E10" s="246">
        <v>42348</v>
      </c>
      <c r="F10" s="244" t="s">
        <v>672</v>
      </c>
      <c r="G10" s="248">
        <v>6212.73</v>
      </c>
    </row>
    <row r="11" spans="1:7" ht="60.75" thickBot="1">
      <c r="A11" s="249" t="s">
        <v>669</v>
      </c>
      <c r="B11" s="250" t="s">
        <v>669</v>
      </c>
      <c r="C11" s="251" t="s">
        <v>666</v>
      </c>
      <c r="D11" s="250" t="s">
        <v>673</v>
      </c>
      <c r="E11" s="252">
        <v>42636</v>
      </c>
      <c r="F11" s="250" t="s">
        <v>674</v>
      </c>
      <c r="G11" s="253">
        <v>50738.18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B7">
      <selection activeCell="B8" sqref="B8"/>
    </sheetView>
  </sheetViews>
  <sheetFormatPr defaultColWidth="9.140625" defaultRowHeight="12.75"/>
  <cols>
    <col min="1" max="1" width="5.8515625" style="38" customWidth="1"/>
    <col min="2" max="2" width="42.421875" style="0" customWidth="1"/>
    <col min="3" max="4" width="20.140625" style="31" customWidth="1"/>
  </cols>
  <sheetData>
    <row r="1" spans="2:4" ht="16.5">
      <c r="B1" s="9" t="s">
        <v>32</v>
      </c>
      <c r="D1" s="32"/>
    </row>
    <row r="2" ht="16.5">
      <c r="B2" s="9"/>
    </row>
    <row r="3" spans="2:4" ht="12.75" customHeight="1">
      <c r="B3" s="406" t="s">
        <v>60</v>
      </c>
      <c r="C3" s="406"/>
      <c r="D3" s="406"/>
    </row>
    <row r="4" spans="1:4" ht="25.5">
      <c r="A4" s="10" t="s">
        <v>17</v>
      </c>
      <c r="B4" s="10" t="s">
        <v>14</v>
      </c>
      <c r="C4" s="33" t="s">
        <v>31</v>
      </c>
      <c r="D4" s="33" t="s">
        <v>13</v>
      </c>
    </row>
    <row r="5" spans="1:4" ht="26.25" customHeight="1">
      <c r="A5" s="36">
        <v>1</v>
      </c>
      <c r="B5" s="96" t="s">
        <v>68</v>
      </c>
      <c r="C5" s="117">
        <v>1491292.92</v>
      </c>
      <c r="D5" s="97">
        <v>0</v>
      </c>
    </row>
    <row r="6" spans="1:4" s="7" customFormat="1" ht="26.25" customHeight="1">
      <c r="A6" s="37">
        <v>2</v>
      </c>
      <c r="B6" s="96" t="s">
        <v>498</v>
      </c>
      <c r="C6" s="117">
        <f>196691+949+6550.37+2083.62</f>
        <v>206273.99</v>
      </c>
      <c r="D6" s="117">
        <v>0</v>
      </c>
    </row>
    <row r="7" spans="1:5" s="7" customFormat="1" ht="26.25" customHeight="1">
      <c r="A7" s="36">
        <v>3</v>
      </c>
      <c r="B7" s="96" t="s">
        <v>76</v>
      </c>
      <c r="C7" s="224">
        <v>1553338.1</v>
      </c>
      <c r="D7" s="117">
        <v>290736.23</v>
      </c>
      <c r="E7" s="104"/>
    </row>
    <row r="8" spans="1:5" s="7" customFormat="1" ht="26.25" customHeight="1">
      <c r="A8" s="36">
        <v>5</v>
      </c>
      <c r="B8" s="96" t="s">
        <v>154</v>
      </c>
      <c r="C8" s="117">
        <f>506592.55+2698.12+823.48+823.48</f>
        <v>510937.62999999995</v>
      </c>
      <c r="D8" s="225">
        <v>0</v>
      </c>
      <c r="E8" s="104"/>
    </row>
    <row r="9" spans="1:4" s="7" customFormat="1" ht="26.25" customHeight="1">
      <c r="A9" s="98">
        <v>6</v>
      </c>
      <c r="B9" s="96" t="s">
        <v>85</v>
      </c>
      <c r="C9" s="226">
        <v>456668.34</v>
      </c>
      <c r="D9" s="227">
        <v>11000</v>
      </c>
    </row>
    <row r="10" spans="1:4" s="7" customFormat="1" ht="26.25" customHeight="1">
      <c r="A10" s="98">
        <v>7</v>
      </c>
      <c r="B10" s="96" t="s">
        <v>88</v>
      </c>
      <c r="C10" s="117">
        <v>582604.66</v>
      </c>
      <c r="D10" s="117">
        <v>49312.67</v>
      </c>
    </row>
    <row r="11" spans="1:5" ht="26.25" customHeight="1">
      <c r="A11" s="98">
        <v>8</v>
      </c>
      <c r="B11" s="96" t="s">
        <v>92</v>
      </c>
      <c r="C11" s="117">
        <v>321006.32</v>
      </c>
      <c r="D11" s="117">
        <v>33777.97</v>
      </c>
      <c r="E11" s="7"/>
    </row>
    <row r="12" spans="1:4" s="7" customFormat="1" ht="26.25" customHeight="1">
      <c r="A12" s="36">
        <v>9</v>
      </c>
      <c r="B12" s="96" t="s">
        <v>95</v>
      </c>
      <c r="C12" s="223">
        <v>36257</v>
      </c>
      <c r="D12" s="117">
        <v>0</v>
      </c>
    </row>
    <row r="13" spans="1:4" s="7" customFormat="1" ht="26.25" customHeight="1">
      <c r="A13" s="37">
        <v>10</v>
      </c>
      <c r="B13" s="96" t="s">
        <v>100</v>
      </c>
      <c r="C13" s="117">
        <f>100827.19</f>
        <v>100827.19</v>
      </c>
      <c r="D13" s="117">
        <v>0</v>
      </c>
    </row>
    <row r="14" spans="1:4" s="7" customFormat="1" ht="26.25" customHeight="1">
      <c r="A14" s="37">
        <v>11</v>
      </c>
      <c r="B14" s="96" t="s">
        <v>104</v>
      </c>
      <c r="C14" s="117">
        <v>230370.12</v>
      </c>
      <c r="D14" s="117">
        <v>208468.68</v>
      </c>
    </row>
    <row r="15" spans="1:4" ht="18" customHeight="1">
      <c r="A15" s="36"/>
      <c r="B15" s="16" t="s">
        <v>15</v>
      </c>
      <c r="C15" s="34">
        <f>SUM(C5:C14)</f>
        <v>5489576.2700000005</v>
      </c>
      <c r="D15" s="34">
        <f>SUM(D5:D14)</f>
        <v>593295.55</v>
      </c>
    </row>
    <row r="16" spans="2:4" ht="12.75">
      <c r="B16" s="7"/>
      <c r="C16" s="35"/>
      <c r="D16" s="35"/>
    </row>
    <row r="17" spans="2:4" ht="12.75">
      <c r="B17" s="7"/>
      <c r="C17" s="35"/>
      <c r="D17" s="35"/>
    </row>
    <row r="18" spans="2:4" ht="12.75">
      <c r="B18" s="7"/>
      <c r="C18" s="35"/>
      <c r="D18" s="35"/>
    </row>
    <row r="19" spans="2:4" ht="12.75">
      <c r="B19" s="7"/>
      <c r="C19" s="35"/>
      <c r="D19" s="35"/>
    </row>
    <row r="20" spans="2:4" ht="12.75">
      <c r="B20" s="7"/>
      <c r="C20" s="35"/>
      <c r="D20" s="35"/>
    </row>
    <row r="21" spans="2:4" ht="12.75">
      <c r="B21" s="7"/>
      <c r="C21" s="35"/>
      <c r="D21" s="35"/>
    </row>
    <row r="22" spans="2:4" ht="12.75">
      <c r="B22" s="7"/>
      <c r="C22" s="35"/>
      <c r="D22" s="35"/>
    </row>
    <row r="23" spans="2:4" ht="12.75">
      <c r="B23" s="7"/>
      <c r="C23" s="35"/>
      <c r="D23" s="35"/>
    </row>
    <row r="24" spans="2:4" ht="12.75">
      <c r="B24" s="7"/>
      <c r="C24" s="35"/>
      <c r="D24" s="35"/>
    </row>
    <row r="25" spans="2:4" ht="12.75">
      <c r="B25" s="7"/>
      <c r="C25" s="35"/>
      <c r="D25" s="35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2">
      <selection activeCell="B10" sqref="B10"/>
    </sheetView>
  </sheetViews>
  <sheetFormatPr defaultColWidth="9.140625" defaultRowHeight="12.75"/>
  <cols>
    <col min="1" max="1" width="3.57421875" style="0" bestFit="1" customWidth="1"/>
    <col min="2" max="2" width="54.140625" style="0" customWidth="1"/>
    <col min="3" max="3" width="37.57421875" style="0" customWidth="1"/>
  </cols>
  <sheetData>
    <row r="1" ht="13.5" thickBot="1">
      <c r="C1" s="143" t="s">
        <v>677</v>
      </c>
    </row>
    <row r="2" spans="1:7" ht="21" thickBot="1">
      <c r="A2" s="144"/>
      <c r="B2" s="407"/>
      <c r="C2" s="408"/>
      <c r="D2" s="408"/>
      <c r="E2" s="408"/>
      <c r="F2" s="408"/>
      <c r="G2" s="409"/>
    </row>
    <row r="4" spans="1:4" ht="53.25" customHeight="1">
      <c r="A4" s="410" t="s">
        <v>507</v>
      </c>
      <c r="B4" s="410"/>
      <c r="C4" s="410"/>
      <c r="D4" s="145"/>
    </row>
    <row r="5" spans="1:4" ht="9" customHeight="1">
      <c r="A5" s="146"/>
      <c r="B5" s="146"/>
      <c r="C5" s="146"/>
      <c r="D5" s="145"/>
    </row>
    <row r="6" spans="1:4" ht="48.75" customHeight="1">
      <c r="A6" s="411" t="s">
        <v>508</v>
      </c>
      <c r="B6" s="412"/>
      <c r="C6" s="412"/>
      <c r="D6" s="147"/>
    </row>
    <row r="8" spans="1:3" ht="31.5" customHeight="1">
      <c r="A8" s="148" t="s">
        <v>17</v>
      </c>
      <c r="B8" s="148" t="s">
        <v>509</v>
      </c>
      <c r="C8" s="149" t="s">
        <v>510</v>
      </c>
    </row>
    <row r="9" spans="1:3" ht="12.75">
      <c r="A9" s="413" t="s">
        <v>506</v>
      </c>
      <c r="B9" s="414"/>
      <c r="C9" s="415"/>
    </row>
    <row r="10" spans="1:3" ht="32.25" customHeight="1">
      <c r="A10" s="150" t="s">
        <v>511</v>
      </c>
      <c r="B10" s="151" t="s">
        <v>512</v>
      </c>
      <c r="C10" s="152" t="s">
        <v>513</v>
      </c>
    </row>
  </sheetData>
  <sheetProtection/>
  <mergeCells count="4">
    <mergeCell ref="B2:G2"/>
    <mergeCell ref="A4:C4"/>
    <mergeCell ref="A6:C6"/>
    <mergeCell ref="A9:C9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User</cp:lastModifiedBy>
  <cp:lastPrinted>2017-12-03T17:37:30Z</cp:lastPrinted>
  <dcterms:created xsi:type="dcterms:W3CDTF">2004-04-21T13:58:08Z</dcterms:created>
  <dcterms:modified xsi:type="dcterms:W3CDTF">2017-12-08T07:18:21Z</dcterms:modified>
  <cp:category/>
  <cp:version/>
  <cp:contentType/>
  <cp:contentStatus/>
</cp:coreProperties>
</file>